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C:\Users\NITRO\Downloads\"/>
    </mc:Choice>
  </mc:AlternateContent>
  <xr:revisionPtr revIDLastSave="0" documentId="13_ncr:1_{EEA9EE7B-93BD-4B21-8437-FB0EF53C2CF4}" xr6:coauthVersionLast="47" xr6:coauthVersionMax="47" xr10:uidLastSave="{00000000-0000-0000-0000-000000000000}"/>
  <bookViews>
    <workbookView xWindow="-108" yWindow="-108" windowWidth="23256" windowHeight="12576" firstSheet="1" activeTab="9" xr2:uid="{00000000-000D-0000-FFFF-FFFF00000000}"/>
  </bookViews>
  <sheets>
    <sheet name="Dados" sheetId="23" state="hidden" r:id="rId1"/>
    <sheet name="Resumo SPOL" sheetId="28" r:id="rId2"/>
    <sheet name="Item01" sheetId="1" r:id="rId3"/>
    <sheet name="Item02" sheetId="24" r:id="rId4"/>
    <sheet name="Item03" sheetId="25" r:id="rId5"/>
    <sheet name="Item04" sheetId="26" r:id="rId6"/>
    <sheet name="Item05" sheetId="27" r:id="rId7"/>
    <sheet name="Uniforme" sheetId="29" state="hidden" r:id="rId8"/>
    <sheet name="Material Ronda" sheetId="32" r:id="rId9"/>
    <sheet name="Equipamentos" sheetId="30" r:id="rId10"/>
    <sheet name="Mat. Primeiros socorros" sheetId="31" r:id="rId11"/>
  </sheets>
  <externalReferences>
    <externalReference r:id="rId12"/>
  </externalReferences>
  <definedNames>
    <definedName name="_xlnm.Print_Area" localSheetId="9">Equipamentos!$A$1:$H$54</definedName>
    <definedName name="_xlnm.Print_Area" localSheetId="2">Item01!$A$1:$D$89</definedName>
    <definedName name="_xlnm.Print_Area" localSheetId="3">Item02!$A$1:$D$89</definedName>
    <definedName name="_xlnm.Print_Area" localSheetId="4">Item03!$A$1:$D$89</definedName>
    <definedName name="_xlnm.Print_Area" localSheetId="5">Item04!$A$1:$D$89</definedName>
    <definedName name="_xlnm.Print_Area" localSheetId="6">Item05!$A$1:$D$89</definedName>
    <definedName name="_xlnm.Print_Area" localSheetId="8">'Material Ronda'!$A$1:$M$9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2">Item01!$A$1:$D$91</definedName>
    <definedName name="Print_Area" localSheetId="3">Item02!$A$1:$D$91</definedName>
    <definedName name="Print_Area" localSheetId="4">Item03!$A$1:$D$91</definedName>
    <definedName name="Print_Area" localSheetId="5">Item04!$A$1:$D$91</definedName>
    <definedName name="Print_Area" localSheetId="6">Item05!$A$1:$D$91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31" l="1"/>
  <c r="G9" i="29"/>
  <c r="G10" i="29" s="1"/>
  <c r="F43" i="30"/>
  <c r="F3" i="30"/>
  <c r="D3" i="30"/>
  <c r="F47" i="30"/>
  <c r="L3" i="32"/>
  <c r="F2" i="29"/>
  <c r="D7" i="26" l="1"/>
  <c r="D7" i="25"/>
  <c r="D7" i="24"/>
  <c r="D9" i="24" s="1"/>
  <c r="D7" i="1"/>
  <c r="G8" i="23"/>
  <c r="G9" i="23"/>
  <c r="G10" i="23"/>
  <c r="G11" i="23"/>
  <c r="G7" i="23"/>
  <c r="B2" i="1"/>
  <c r="C12" i="23"/>
  <c r="F44" i="31" l="1"/>
  <c r="D41" i="31"/>
  <c r="F41" i="31" s="1"/>
  <c r="D42" i="31"/>
  <c r="F42" i="31" s="1"/>
  <c r="D43" i="31"/>
  <c r="D44" i="31"/>
  <c r="D45" i="31"/>
  <c r="F45" i="31" s="1"/>
  <c r="D46" i="31"/>
  <c r="F46" i="31" s="1"/>
  <c r="D47" i="31"/>
  <c r="F47" i="31" s="1"/>
  <c r="D48" i="31"/>
  <c r="F48" i="31" s="1"/>
  <c r="D40" i="31"/>
  <c r="C39" i="31"/>
  <c r="C38" i="31"/>
  <c r="D54" i="31"/>
  <c r="F54" i="31" s="1"/>
  <c r="D49" i="31"/>
  <c r="F49" i="31" s="1"/>
  <c r="D50" i="31"/>
  <c r="F50" i="31" s="1"/>
  <c r="D51" i="31"/>
  <c r="F51" i="31" s="1"/>
  <c r="D52" i="31"/>
  <c r="F52" i="31" s="1"/>
  <c r="D53" i="31"/>
  <c r="F53" i="31" s="1"/>
  <c r="D55" i="31"/>
  <c r="F55" i="31" s="1"/>
  <c r="F43" i="31"/>
  <c r="F40" i="31"/>
  <c r="F39" i="31"/>
  <c r="F38" i="31"/>
  <c r="D37" i="31"/>
  <c r="F37" i="31" s="1"/>
  <c r="D36" i="31"/>
  <c r="F36" i="31" s="1"/>
  <c r="D35" i="31"/>
  <c r="F35" i="31" s="1"/>
  <c r="D34" i="31"/>
  <c r="F34" i="31" s="1"/>
  <c r="D33" i="31"/>
  <c r="F33" i="31" s="1"/>
  <c r="D32" i="31"/>
  <c r="F32" i="31" s="1"/>
  <c r="D31" i="31"/>
  <c r="F31" i="31" s="1"/>
  <c r="D30" i="31"/>
  <c r="F30" i="31" s="1"/>
  <c r="D29" i="31"/>
  <c r="F29" i="31" s="1"/>
  <c r="D28" i="31"/>
  <c r="F28" i="31" s="1"/>
  <c r="D27" i="31"/>
  <c r="F27" i="31" s="1"/>
  <c r="D26" i="31"/>
  <c r="F26" i="31" s="1"/>
  <c r="D25" i="31"/>
  <c r="F25" i="31" s="1"/>
  <c r="D24" i="31"/>
  <c r="F24" i="31" s="1"/>
  <c r="D23" i="31"/>
  <c r="F23" i="31" s="1"/>
  <c r="D22" i="31"/>
  <c r="F22" i="31" s="1"/>
  <c r="D21" i="31"/>
  <c r="F21" i="31" s="1"/>
  <c r="D20" i="31"/>
  <c r="F20" i="31" s="1"/>
  <c r="D19" i="31"/>
  <c r="F19" i="31" s="1"/>
  <c r="D18" i="31"/>
  <c r="F18" i="31" s="1"/>
  <c r="D17" i="31"/>
  <c r="F17" i="31" s="1"/>
  <c r="D16" i="31"/>
  <c r="F16" i="31" s="1"/>
  <c r="D15" i="31"/>
  <c r="F15" i="31" s="1"/>
  <c r="D14" i="31"/>
  <c r="F14" i="31" s="1"/>
  <c r="D13" i="31"/>
  <c r="F13" i="31" s="1"/>
  <c r="D12" i="31"/>
  <c r="F12" i="31" s="1"/>
  <c r="D11" i="31"/>
  <c r="F11" i="31" s="1"/>
  <c r="D10" i="31"/>
  <c r="F10" i="31" s="1"/>
  <c r="D9" i="31"/>
  <c r="F9" i="31" s="1"/>
  <c r="D8" i="31"/>
  <c r="F8" i="31" s="1"/>
  <c r="D7" i="31"/>
  <c r="F7" i="31" s="1"/>
  <c r="D6" i="31"/>
  <c r="F6" i="31" s="1"/>
  <c r="D5" i="31"/>
  <c r="F5" i="31" s="1"/>
  <c r="D4" i="31"/>
  <c r="F4" i="31" s="1"/>
  <c r="D3" i="31"/>
  <c r="F3" i="31" s="1"/>
  <c r="F48" i="30"/>
  <c r="F4" i="30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39" i="30"/>
  <c r="F40" i="30"/>
  <c r="F41" i="30"/>
  <c r="F42" i="30"/>
  <c r="F44" i="30"/>
  <c r="F45" i="30"/>
  <c r="F46" i="30"/>
  <c r="D4" i="30"/>
  <c r="D5" i="30"/>
  <c r="D6" i="30"/>
  <c r="D7" i="30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35" i="30"/>
  <c r="D36" i="30"/>
  <c r="D37" i="30"/>
  <c r="D38" i="30"/>
  <c r="D39" i="30"/>
  <c r="D40" i="30"/>
  <c r="D41" i="30"/>
  <c r="D42" i="30"/>
  <c r="D43" i="30"/>
  <c r="D44" i="30"/>
  <c r="D45" i="30"/>
  <c r="D46" i="30"/>
  <c r="F3" i="29"/>
  <c r="F4" i="29"/>
  <c r="F5" i="29"/>
  <c r="F6" i="29"/>
  <c r="F7" i="29"/>
  <c r="F8" i="29"/>
  <c r="D3" i="26"/>
  <c r="D3" i="27"/>
  <c r="D3" i="25"/>
  <c r="F56" i="31" l="1"/>
  <c r="D3" i="28" l="1"/>
  <c r="D4" i="28"/>
  <c r="D5" i="28"/>
  <c r="D6" i="28"/>
  <c r="D7" i="28"/>
  <c r="C7" i="28"/>
  <c r="C6" i="28"/>
  <c r="C5" i="28"/>
  <c r="C4" i="28"/>
  <c r="C3" i="28"/>
  <c r="C79" i="27"/>
  <c r="C86" i="27" s="1"/>
  <c r="C38" i="27"/>
  <c r="D27" i="27"/>
  <c r="D7" i="27"/>
  <c r="C79" i="26"/>
  <c r="C86" i="26" s="1"/>
  <c r="C38" i="26"/>
  <c r="D27" i="26"/>
  <c r="C79" i="25"/>
  <c r="C86" i="25" s="1"/>
  <c r="C38" i="25"/>
  <c r="D27" i="25"/>
  <c r="C79" i="24"/>
  <c r="C86" i="24" s="1"/>
  <c r="C38" i="24"/>
  <c r="D27" i="24"/>
  <c r="B2" i="24"/>
  <c r="C62" i="25" l="1"/>
  <c r="C63" i="25" s="1"/>
  <c r="C64" i="25" s="1"/>
  <c r="C71" i="25" s="1"/>
  <c r="C62" i="26"/>
  <c r="C63" i="26" s="1"/>
  <c r="C64" i="26" s="1"/>
  <c r="C71" i="26" s="1"/>
  <c r="C62" i="24"/>
  <c r="C63" i="24" s="1"/>
  <c r="C64" i="24" s="1"/>
  <c r="C71" i="24" s="1"/>
  <c r="C62" i="27"/>
  <c r="D20" i="26"/>
  <c r="D20" i="24"/>
  <c r="D14" i="24"/>
  <c r="D20" i="25"/>
  <c r="D14" i="25"/>
  <c r="D14" i="27"/>
  <c r="D20" i="27"/>
  <c r="B2" i="26"/>
  <c r="B2" i="27"/>
  <c r="B2" i="25"/>
  <c r="D8" i="28"/>
  <c r="C63" i="27"/>
  <c r="C64" i="27" s="1"/>
  <c r="C71" i="27" s="1"/>
  <c r="C43" i="27"/>
  <c r="C68" i="27" s="1"/>
  <c r="C54" i="27"/>
  <c r="C70" i="27" s="1"/>
  <c r="C67" i="27"/>
  <c r="C47" i="27"/>
  <c r="C69" i="27" s="1"/>
  <c r="C54" i="26"/>
  <c r="C70" i="26" s="1"/>
  <c r="C67" i="26"/>
  <c r="C47" i="26"/>
  <c r="C69" i="26" s="1"/>
  <c r="C43" i="26"/>
  <c r="C68" i="26" s="1"/>
  <c r="C54" i="25"/>
  <c r="C70" i="25" s="1"/>
  <c r="C67" i="25"/>
  <c r="C47" i="25"/>
  <c r="C69" i="25" s="1"/>
  <c r="C43" i="25"/>
  <c r="C68" i="25" s="1"/>
  <c r="C43" i="24"/>
  <c r="C68" i="24" s="1"/>
  <c r="C54" i="24"/>
  <c r="C70" i="24" s="1"/>
  <c r="C67" i="24"/>
  <c r="C47" i="24"/>
  <c r="C69" i="24" s="1"/>
  <c r="D9" i="26" l="1"/>
  <c r="D14" i="26" s="1"/>
  <c r="D58" i="27"/>
  <c r="D62" i="27"/>
  <c r="D56" i="27"/>
  <c r="D52" i="27"/>
  <c r="D41" i="27"/>
  <c r="D31" i="27"/>
  <c r="D35" i="27"/>
  <c r="D37" i="27"/>
  <c r="D61" i="27"/>
  <c r="D45" i="27"/>
  <c r="D34" i="27"/>
  <c r="D59" i="27"/>
  <c r="D63" i="27"/>
  <c r="D53" i="27"/>
  <c r="D49" i="27"/>
  <c r="D40" i="27"/>
  <c r="D32" i="27"/>
  <c r="D36" i="27"/>
  <c r="D30" i="27"/>
  <c r="D60" i="27"/>
  <c r="D50" i="27"/>
  <c r="D46" i="27"/>
  <c r="D33" i="27"/>
  <c r="D57" i="27"/>
  <c r="D51" i="27"/>
  <c r="D59" i="24"/>
  <c r="D63" i="24"/>
  <c r="D52" i="24"/>
  <c r="D45" i="24"/>
  <c r="D32" i="24"/>
  <c r="D36" i="24"/>
  <c r="D49" i="24"/>
  <c r="D40" i="24"/>
  <c r="D58" i="24"/>
  <c r="D62" i="24"/>
  <c r="D31" i="24"/>
  <c r="D35" i="24"/>
  <c r="D60" i="24"/>
  <c r="D56" i="24"/>
  <c r="D53" i="24"/>
  <c r="D41" i="24"/>
  <c r="D33" i="24"/>
  <c r="D37" i="24"/>
  <c r="D57" i="24"/>
  <c r="D61" i="24"/>
  <c r="D50" i="24"/>
  <c r="D34" i="24"/>
  <c r="D30" i="24"/>
  <c r="D51" i="24"/>
  <c r="D46" i="24"/>
  <c r="D60" i="25"/>
  <c r="D52" i="25"/>
  <c r="D46" i="25"/>
  <c r="D33" i="25"/>
  <c r="D37" i="25"/>
  <c r="D31" i="25"/>
  <c r="D59" i="25"/>
  <c r="D51" i="25"/>
  <c r="D49" i="25"/>
  <c r="D40" i="25"/>
  <c r="D32" i="25"/>
  <c r="D30" i="25"/>
  <c r="D57" i="25"/>
  <c r="D61" i="25"/>
  <c r="D53" i="25"/>
  <c r="D45" i="25"/>
  <c r="D34" i="25"/>
  <c r="D58" i="25"/>
  <c r="D62" i="25"/>
  <c r="D56" i="25"/>
  <c r="D50" i="25"/>
  <c r="D41" i="25"/>
  <c r="D35" i="25"/>
  <c r="D63" i="25"/>
  <c r="D36" i="25"/>
  <c r="C72" i="27"/>
  <c r="C72" i="26"/>
  <c r="C72" i="25"/>
  <c r="C72" i="24"/>
  <c r="D64" i="24" l="1"/>
  <c r="D71" i="24" s="1"/>
  <c r="D30" i="26"/>
  <c r="D53" i="26"/>
  <c r="D51" i="26"/>
  <c r="D45" i="26"/>
  <c r="D46" i="26"/>
  <c r="D41" i="26"/>
  <c r="D57" i="26"/>
  <c r="D36" i="26"/>
  <c r="D31" i="26"/>
  <c r="D37" i="26"/>
  <c r="D61" i="26"/>
  <c r="D60" i="26"/>
  <c r="D35" i="26"/>
  <c r="D63" i="26"/>
  <c r="D52" i="26"/>
  <c r="D56" i="26"/>
  <c r="D59" i="26"/>
  <c r="D49" i="26"/>
  <c r="D33" i="26"/>
  <c r="D40" i="26"/>
  <c r="D58" i="26"/>
  <c r="D50" i="26"/>
  <c r="D34" i="26"/>
  <c r="D62" i="26"/>
  <c r="D32" i="26"/>
  <c r="D47" i="27"/>
  <c r="D69" i="27" s="1"/>
  <c r="D64" i="27"/>
  <c r="D71" i="27" s="1"/>
  <c r="D43" i="25"/>
  <c r="D68" i="25" s="1"/>
  <c r="D43" i="24"/>
  <c r="D68" i="24" s="1"/>
  <c r="D47" i="25"/>
  <c r="D69" i="25" s="1"/>
  <c r="D38" i="25"/>
  <c r="D67" i="25" s="1"/>
  <c r="D54" i="25"/>
  <c r="D70" i="25" s="1"/>
  <c r="D38" i="24"/>
  <c r="D67" i="24" s="1"/>
  <c r="D38" i="27"/>
  <c r="D67" i="27" s="1"/>
  <c r="D54" i="27"/>
  <c r="D70" i="27" s="1"/>
  <c r="D47" i="24"/>
  <c r="D69" i="24" s="1"/>
  <c r="D43" i="27"/>
  <c r="D68" i="27" s="1"/>
  <c r="D54" i="24"/>
  <c r="D70" i="24" s="1"/>
  <c r="D64" i="25"/>
  <c r="D71" i="25" s="1"/>
  <c r="D43" i="26" l="1"/>
  <c r="D68" i="26" s="1"/>
  <c r="D54" i="26"/>
  <c r="D70" i="26" s="1"/>
  <c r="D38" i="26"/>
  <c r="D67" i="26" s="1"/>
  <c r="D64" i="26"/>
  <c r="D71" i="26" s="1"/>
  <c r="D47" i="26"/>
  <c r="D69" i="26" s="1"/>
  <c r="D72" i="27"/>
  <c r="D74" i="27" s="1"/>
  <c r="D77" i="27" s="1"/>
  <c r="D72" i="25"/>
  <c r="D74" i="25" s="1"/>
  <c r="D72" i="24"/>
  <c r="D74" i="24" s="1"/>
  <c r="D77" i="24" s="1"/>
  <c r="D78" i="24" s="1"/>
  <c r="D72" i="26" l="1"/>
  <c r="D74" i="26" s="1"/>
  <c r="D77" i="26" s="1"/>
  <c r="D78" i="26" s="1"/>
  <c r="D78" i="27"/>
  <c r="D89" i="27" s="1"/>
  <c r="D80" i="27" s="1"/>
  <c r="D77" i="25"/>
  <c r="D78" i="25" s="1"/>
  <c r="D89" i="24"/>
  <c r="D89" i="26" l="1"/>
  <c r="G6" i="28" s="1"/>
  <c r="H6" i="28" s="1"/>
  <c r="D81" i="27"/>
  <c r="D83" i="27"/>
  <c r="D89" i="25"/>
  <c r="D83" i="25" s="1"/>
  <c r="D83" i="24"/>
  <c r="D81" i="24"/>
  <c r="D80" i="24"/>
  <c r="D81" i="26" l="1"/>
  <c r="D80" i="26"/>
  <c r="D83" i="26"/>
  <c r="G7" i="28"/>
  <c r="H7" i="28" s="1"/>
  <c r="G5" i="28"/>
  <c r="H5" i="28" s="1"/>
  <c r="D80" i="25"/>
  <c r="D79" i="27"/>
  <c r="D86" i="27" s="1"/>
  <c r="D81" i="25"/>
  <c r="D79" i="24"/>
  <c r="D86" i="24" s="1"/>
  <c r="G4" i="28"/>
  <c r="H4" i="28" s="1"/>
  <c r="D79" i="26" l="1"/>
  <c r="D86" i="26" s="1"/>
  <c r="D79" i="25"/>
  <c r="D86" i="25" s="1"/>
  <c r="C79" i="1"/>
  <c r="C86" i="1" s="1"/>
  <c r="C38" i="1"/>
  <c r="D20" i="1"/>
  <c r="C43" i="1" l="1"/>
  <c r="C68" i="1" s="1"/>
  <c r="C47" i="1"/>
  <c r="C69" i="1" s="1"/>
  <c r="C62" i="1"/>
  <c r="C63" i="1" s="1"/>
  <c r="C64" i="1" s="1"/>
  <c r="C71" i="1" s="1"/>
  <c r="C67" i="1"/>
  <c r="D14" i="1"/>
  <c r="C54" i="1"/>
  <c r="C70" i="1" s="1"/>
  <c r="D40" i="1" l="1"/>
  <c r="D41" i="1"/>
  <c r="D59" i="1"/>
  <c r="D63" i="1"/>
  <c r="D52" i="1"/>
  <c r="D45" i="1"/>
  <c r="D32" i="1"/>
  <c r="D36" i="1"/>
  <c r="D34" i="1"/>
  <c r="D30" i="1"/>
  <c r="D62" i="1"/>
  <c r="D51" i="1"/>
  <c r="D46" i="1"/>
  <c r="D31" i="1"/>
  <c r="D35" i="1"/>
  <c r="D60" i="1"/>
  <c r="D56" i="1"/>
  <c r="D53" i="1"/>
  <c r="D33" i="1"/>
  <c r="D37" i="1"/>
  <c r="D57" i="1"/>
  <c r="D61" i="1"/>
  <c r="D50" i="1"/>
  <c r="D49" i="1"/>
  <c r="D58" i="1"/>
  <c r="C72" i="1"/>
  <c r="D64" i="1" l="1"/>
  <c r="D71" i="1" s="1"/>
  <c r="D43" i="1"/>
  <c r="D68" i="1" s="1"/>
  <c r="D47" i="1"/>
  <c r="D69" i="1" s="1"/>
  <c r="D38" i="1"/>
  <c r="D67" i="1" s="1"/>
  <c r="D54" i="1"/>
  <c r="D70" i="1" s="1"/>
  <c r="D72" i="1" l="1"/>
  <c r="D27" i="1"/>
  <c r="D74" i="1" l="1"/>
  <c r="D77" i="1" l="1"/>
  <c r="D78" i="1" l="1"/>
  <c r="D89" i="1" s="1"/>
  <c r="D83" i="1" s="1"/>
  <c r="D80" i="1" l="1"/>
  <c r="D81" i="1"/>
  <c r="G3" i="28"/>
  <c r="D79" i="1" l="1"/>
  <c r="D86" i="1" s="1"/>
  <c r="G8" i="28"/>
  <c r="H3" i="28"/>
  <c r="H9" i="28" s="1"/>
</calcChain>
</file>

<file path=xl/sharedStrings.xml><?xml version="1.0" encoding="utf-8"?>
<sst xmlns="http://schemas.openxmlformats.org/spreadsheetml/2006/main" count="707" uniqueCount="162">
  <si>
    <t>PLANILHA DE ESTIMATIVA DE CUSTOS - LUCRO REAL
CONFORME IN nº 02/2008, atualizada até a IN nº 04/2015</t>
  </si>
  <si>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</si>
  <si>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</si>
  <si>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</si>
  <si>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</si>
  <si>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</si>
  <si>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</si>
  <si>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</si>
  <si>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</si>
  <si>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Insalubridade SM</t>
  </si>
  <si>
    <t>Adicional Noturno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</si>
  <si>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</si>
  <si>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</si>
  <si>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</si>
  <si>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</si>
  <si>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</si>
  <si>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>TOTAL DOS BENEFÍCIOS MENSAIS E DIÁRIOS</t>
  </si>
  <si>
    <t>MÓDULO 3- INSUMOS DIVERSOS</t>
  </si>
  <si>
    <t>Insumos Diversos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</si>
  <si>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</si>
  <si>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</si>
  <si>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</si>
  <si>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</si>
  <si>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</si>
  <si>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</si>
  <si>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</si>
  <si>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</si>
  <si>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</si>
  <si>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</si>
  <si>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</si>
  <si>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</si>
  <si>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</si>
  <si>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</si>
  <si>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</si>
  <si>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</si>
  <si>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PARÂMETROS</t>
  </si>
  <si>
    <t>4.3. AFASTAMENTO MATERNIDADE</t>
  </si>
  <si>
    <t>Afastamento maternidade</t>
  </si>
  <si>
    <t>Número de Meses de Afastamento Maternidade</t>
  </si>
  <si>
    <t>Incidência do 4.1. sobre afastamento maternidade</t>
  </si>
  <si>
    <t>Incidência anual de ocorrência de Afastamento Maternidade</t>
  </si>
  <si>
    <t>4.4. PROVISÃO P\ RESCISÃO</t>
  </si>
  <si>
    <t>Aviso Prévio Indenizado ( art. 7º, XXI, CF e 477, 487 e 491, CLT) (2)</t>
  </si>
  <si>
    <t>% dispensa com aviso prévio indenizado</t>
  </si>
  <si>
    <t xml:space="preserve">Incidência de FGTS sobre o aviso prévio indenizado </t>
  </si>
  <si>
    <t>% dispensa com aviso prévio trabalhado</t>
  </si>
  <si>
    <t>Aviso Prévio Trabalhado (art. 7º, inciso XXI, CF e 477, 487 e 491, CLT)</t>
  </si>
  <si>
    <t>TOTAL</t>
  </si>
  <si>
    <t>Incidência do 4.1. sobre o Aviso Prévio Trabalhado</t>
  </si>
  <si>
    <t>Multa do FGTS sobre os Avisos Prévios Indenizado e Trabalhado</t>
  </si>
  <si>
    <t>4.5. CUSTO DE REPOSIÇÃO DO PROFISSIONAL AUSENTE</t>
  </si>
  <si>
    <t>Terço constitucional de férias</t>
  </si>
  <si>
    <t>Auxílio doença ( arts. 59 a 64, Lei 8.213/91, art. 18, Lei nº 8.212/91 e art. 476, CLT)</t>
  </si>
  <si>
    <t>Quantidade média de faltas por doença no ano por posto</t>
  </si>
  <si>
    <t>Licença paternidade (art. 7º, inciso XIX, CF e 10, § 1º CLT)</t>
  </si>
  <si>
    <t>Quantidade média de dias de licença paternidade</t>
  </si>
  <si>
    <t>Faltas legais (art. 473 e 83, CLT)</t>
  </si>
  <si>
    <t>Incidência de Ocorrência de licença paternidade</t>
  </si>
  <si>
    <t>Acidente de Trabalho (arts. 19 a 23, Lei 8.213/91, art. 473, CLT e Lei nº 6.367/76)</t>
  </si>
  <si>
    <t>Quantidade média de ausências legais no ano por posto</t>
  </si>
  <si>
    <t xml:space="preserve">Subtotal </t>
  </si>
  <si>
    <t>Quantidade média de dias pagos em acidente de trabalho</t>
  </si>
  <si>
    <t>Incidência do 4.1. sobre o Custo da Reposição</t>
  </si>
  <si>
    <t>Percentual de Incidência de Acidentes de Trabalho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</si>
  <si>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</si>
  <si>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</si>
  <si>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</si>
  <si>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</si>
  <si>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</si>
  <si>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</si>
  <si>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</si>
  <si>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</si>
  <si>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</si>
  <si>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</si>
  <si>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</si>
  <si>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</si>
  <si>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</si>
  <si>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</si>
  <si>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</si>
  <si>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</si>
  <si>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</si>
  <si>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</si>
  <si>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</si>
  <si>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</si>
  <si>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</si>
  <si>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</si>
  <si>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</si>
  <si>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</si>
  <si>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</si>
  <si>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</si>
  <si>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</si>
  <si>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</si>
  <si>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</si>
  <si>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</si>
  <si>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</si>
  <si>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</si>
  <si>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</si>
  <si>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>Item</t>
  </si>
  <si>
    <t>Qtde</t>
  </si>
  <si>
    <t>Unidade</t>
  </si>
  <si>
    <t>Equipamentos, ferramentas e EPI´s</t>
  </si>
  <si>
    <t>Férias</t>
  </si>
  <si>
    <t>Categoria</t>
  </si>
  <si>
    <t>Adicional de Periculosidade</t>
  </si>
  <si>
    <t>Adicional de HE</t>
  </si>
  <si>
    <t>Jornada Diária</t>
  </si>
  <si>
    <t>Carga horária semanal</t>
  </si>
  <si>
    <t>Salário Base</t>
  </si>
  <si>
    <t>CAT &amp; JORNADA</t>
  </si>
  <si>
    <t xml:space="preserve">Auxilio Transporte ((7,50 x 2) x 22 dias - 6% SB desconto ) </t>
  </si>
  <si>
    <t>Total Mensal</t>
  </si>
  <si>
    <t>Total Anual</t>
  </si>
  <si>
    <t>Qtde. de
Postos de
 Trabalho</t>
  </si>
  <si>
    <t>Estimativa 
Unitária
 (R$)</t>
  </si>
  <si>
    <t>Total 
Mensal
 (R$)</t>
  </si>
  <si>
    <t>Total 
Anual
 (R$)</t>
  </si>
  <si>
    <t>Total de 
Profissionais</t>
  </si>
  <si>
    <t>ESTIMATIVA NORMAL - SEM DESONERAÇÃO</t>
  </si>
  <si>
    <t>VA</t>
  </si>
  <si>
    <t>BOMBEIRO CIVIL COMBATENTE - Diurno (12x36 - 07 às 19hrs)</t>
  </si>
  <si>
    <t>BOMBEIRO CIVIL COMBATENTE - Noturno (12x36 - 19 às 07hrs)</t>
  </si>
  <si>
    <t>BOMBEIRO CIVIL LÍDER - Diurno (12x36 - 07 às 19hrs)</t>
  </si>
  <si>
    <t>BOMBEIRO CIVIL LÍDER - Noturno (12x36 - 19 às 07hrs)</t>
  </si>
  <si>
    <t>12 x 36</t>
  </si>
  <si>
    <t>7:15 horas</t>
  </si>
  <si>
    <t>36 horas semanais</t>
  </si>
  <si>
    <t>CCT DF000159/2025 - SEAC/DF x SINDBOMBEIROS/DF (vigente até 31/12/2025)</t>
  </si>
  <si>
    <r>
      <rPr>
        <b/>
        <sz val="10"/>
        <rFont val="Times New Roman"/>
        <family val="1"/>
      </rPr>
      <t>Nº</t>
    </r>
  </si>
  <si>
    <r>
      <rPr>
        <b/>
        <sz val="10"/>
        <rFont val="Times New Roman"/>
        <family val="1"/>
      </rPr>
      <t>Descrição</t>
    </r>
  </si>
  <si>
    <r>
      <rPr>
        <b/>
        <sz val="10"/>
        <rFont val="Times New Roman"/>
        <family val="1"/>
      </rPr>
      <t>Unidade</t>
    </r>
  </si>
  <si>
    <r>
      <rPr>
        <b/>
        <sz val="10"/>
        <rFont val="Times New Roman"/>
        <family val="1"/>
      </rPr>
      <t>Valor Unitário (R$)</t>
    </r>
  </si>
  <si>
    <r>
      <rPr>
        <b/>
        <sz val="10"/>
        <rFont val="Times New Roman"/>
        <family val="1"/>
      </rPr>
      <t>Vida Útil (anos/meses)</t>
    </r>
  </si>
  <si>
    <r>
      <rPr>
        <b/>
        <sz val="10"/>
        <rFont val="Times New Roman"/>
        <family val="1"/>
      </rPr>
      <t>Valor Total (R$)</t>
    </r>
  </si>
  <si>
    <t>Rádio Transmissor, tipo HT, com duas baterias e carregador para baterias. Modelo de referência Motorola APX900 ASTRO 25 ou similar.</t>
  </si>
  <si>
    <t>5 anos</t>
  </si>
  <si>
    <t>Qtdade.</t>
  </si>
  <si>
    <t>TOTAL POR FUNCIONÁRIO ( 82 funcionários / vida útil 60 meses)</t>
  </si>
  <si>
    <t>CATEGORIA</t>
  </si>
  <si>
    <t>QTD QUE COMPÕE O CONJUNTO</t>
  </si>
  <si>
    <t>QTD DE CONJUNTO A SER FORNECIDA NA 1ª ENTREGA</t>
  </si>
  <si>
    <t>QTD DE CONJUNTO A SER FORNECIDA ANUAL</t>
  </si>
  <si>
    <t>VALOR UNITÁRIO</t>
  </si>
  <si>
    <t>VALOR DO CONJUNTO</t>
  </si>
  <si>
    <t>VALOR ANUAL</t>
  </si>
  <si>
    <t>Bombeiro Civil Combatente e Bombeiro Civil Líder</t>
  </si>
  <si>
    <t>TOTAL ANUAL</t>
  </si>
  <si>
    <t>TOTAL MENSAL</t>
  </si>
  <si>
    <r>
      <rPr>
        <b/>
        <u/>
        <sz val="12"/>
        <rFont val="Times New Roman"/>
        <family val="1"/>
      </rPr>
      <t>II    Equipamentos, Ferramentas e EPIs:</t>
    </r>
  </si>
  <si>
    <t>Nº ITEM</t>
  </si>
  <si>
    <t>VALOR DEPRECIÁVEL MENSAL</t>
  </si>
  <si>
    <t>Vida Útil (meses)</t>
  </si>
  <si>
    <t>Valor por Funcionário (82)</t>
  </si>
  <si>
    <t>III    Materia de Atendimento Pré-Hospitalar:</t>
  </si>
  <si>
    <t>Material de ronda</t>
  </si>
  <si>
    <t>Conjunto de primeiros socorros</t>
  </si>
  <si>
    <t>Auxilio Alimentação (R$ 47,52 - 0,30 por dia trabalhado - Cláusula 12ª da CCT)</t>
  </si>
  <si>
    <t xml:space="preserve">Auxilio Transporte ((7,50 x 2) x 15 dias - 6% SB desconto ) </t>
  </si>
  <si>
    <t>1) Os valores referentes a materiais, equipamentos, ferramentas e EPIs serão rateados entre as categorias</t>
  </si>
  <si>
    <t>profissionais e deverão constar da planilha de custos de mão de obra. Os valores previstos neste anexo</t>
  </si>
  <si>
    <t>representam os limites máximos aceitáveis para fins de aceitabilidade da proposta.</t>
  </si>
  <si>
    <t>BOMBEIRO CIVIL MESTRE (36H SEMANAIS)</t>
  </si>
  <si>
    <t>Uniformes (de acordo com o atual - CT 0010/2021)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</si>
</sst>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  <numFmt numFmtId="172" formatCode="_([$R$ -416]* #,##0.00_);_([$R$ -416]* \(#,##0.00\);_([$R$ -416]* &quot;-&quot;??_);_(@_)"/>
    <numFmt numFmtId="173" formatCode="[$-416]d\-mmm;@"/>
    <numFmt numFmtId="174" formatCode="_(&quot;R$ &quot;* #,##0.00_);_(&quot;R$ &quot;* \(#,##0.00\);_(&quot;R$ &quot;* &quot;-&quot;??_);_(@_)"/>
    <numFmt numFmtId="175" formatCode="_([$€]* #,##0.00_);_([$€]* \(#,##0.00\);_([$€]* &quot;-&quot;??_);_(@_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rgb="FF000000"/>
      <name val="Times New Roman"/>
      <charset val="204"/>
    </font>
    <font>
      <b/>
      <sz val="10"/>
      <name val="Times New Roman"/>
    </font>
    <font>
      <sz val="10"/>
      <color rgb="FF000000"/>
      <name val="Times New Roman"/>
      <family val="2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1"/>
      <color indexed="8"/>
      <name val="Calibri"/>
      <family val="2"/>
    </font>
    <font>
      <b/>
      <sz val="12"/>
      <color theme="1"/>
      <name val="Arial"/>
      <family val="2"/>
    </font>
    <font>
      <sz val="10"/>
      <name val="Comic Sans MS"/>
      <family val="4"/>
    </font>
    <font>
      <sz val="12"/>
      <color theme="1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1C1C1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21">
    <xf numFmtId="0" fontId="0" fillId="0" borderId="0"/>
    <xf numFmtId="171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3" fillId="0" borderId="0">
      <protection locked="0"/>
    </xf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9" fillId="0" borderId="0" applyNumberFormat="0" applyFill="0" applyBorder="0" applyAlignment="0" applyProtection="0">
      <protection locked="0"/>
    </xf>
    <xf numFmtId="172" fontId="6" fillId="0" borderId="0"/>
    <xf numFmtId="43" fontId="3" fillId="0" borderId="0" applyFont="0" applyFill="0" applyBorder="0" applyAlignment="0" applyProtection="0"/>
    <xf numFmtId="0" fontId="2" fillId="0" borderId="0"/>
    <xf numFmtId="0" fontId="21" fillId="0" borderId="0"/>
    <xf numFmtId="0" fontId="3" fillId="0" borderId="0"/>
    <xf numFmtId="0" fontId="24" fillId="0" borderId="1" applyNumberFormat="0" applyFont="0" applyFill="0" applyAlignment="0" applyProtection="0">
      <alignment horizontal="center" vertical="center" wrapText="1"/>
    </xf>
    <xf numFmtId="17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0" fontId="1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2" fillId="0" borderId="0"/>
    <xf numFmtId="9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174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0" borderId="0"/>
  </cellStyleXfs>
  <cellXfs count="192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0" fontId="7" fillId="0" borderId="0" xfId="2" applyNumberFormat="1" applyFont="1" applyAlignment="1">
      <alignment vertical="center"/>
    </xf>
    <xf numFmtId="0" fontId="7" fillId="0" borderId="0" xfId="0" applyFont="1"/>
    <xf numFmtId="0" fontId="5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Continuous" vertical="center"/>
    </xf>
    <xf numFmtId="0" fontId="5" fillId="3" borderId="1" xfId="0" applyFont="1" applyFill="1" applyBorder="1" applyAlignment="1">
      <alignment horizontal="center" vertical="center"/>
    </xf>
    <xf numFmtId="0" fontId="7" fillId="4" borderId="1" xfId="0" applyFont="1" applyFill="1" applyBorder="1"/>
    <xf numFmtId="165" fontId="10" fillId="4" borderId="1" xfId="0" applyNumberFormat="1" applyFont="1" applyFill="1" applyBorder="1" applyAlignment="1">
      <alignment vertical="center"/>
    </xf>
    <xf numFmtId="165" fontId="11" fillId="4" borderId="1" xfId="0" applyNumberFormat="1" applyFont="1" applyFill="1" applyBorder="1" applyAlignment="1">
      <alignment horizontal="center" vertical="center"/>
    </xf>
    <xf numFmtId="0" fontId="7" fillId="4" borderId="0" xfId="0" applyFont="1" applyFill="1"/>
    <xf numFmtId="10" fontId="4" fillId="2" borderId="1" xfId="2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vertical="center"/>
    </xf>
    <xf numFmtId="10" fontId="7" fillId="0" borderId="1" xfId="2" applyNumberFormat="1" applyFont="1" applyBorder="1" applyAlignment="1">
      <alignment horizontal="right" vertical="center"/>
    </xf>
    <xf numFmtId="167" fontId="7" fillId="4" borderId="1" xfId="0" applyNumberFormat="1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vertical="center" wrapText="1"/>
    </xf>
    <xf numFmtId="10" fontId="7" fillId="0" borderId="1" xfId="2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168" fontId="14" fillId="0" borderId="1" xfId="2" applyNumberFormat="1" applyFont="1" applyBorder="1" applyAlignment="1">
      <alignment vertical="center"/>
    </xf>
    <xf numFmtId="167" fontId="4" fillId="6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7" fillId="2" borderId="1" xfId="0" applyFont="1" applyFill="1" applyBorder="1" applyAlignment="1">
      <alignment vertical="center"/>
    </xf>
    <xf numFmtId="167" fontId="7" fillId="4" borderId="1" xfId="3" applyNumberFormat="1" applyFont="1" applyFill="1" applyBorder="1" applyAlignment="1">
      <alignment vertical="center"/>
    </xf>
    <xf numFmtId="0" fontId="12" fillId="5" borderId="1" xfId="0" applyFont="1" applyFill="1" applyBorder="1" applyAlignment="1">
      <alignment vertical="center"/>
    </xf>
    <xf numFmtId="169" fontId="7" fillId="0" borderId="0" xfId="0" applyNumberFormat="1" applyFont="1"/>
    <xf numFmtId="0" fontId="12" fillId="5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7" fontId="4" fillId="0" borderId="1" xfId="0" applyNumberFormat="1" applyFont="1" applyBorder="1" applyAlignment="1">
      <alignment vertical="center"/>
    </xf>
    <xf numFmtId="10" fontId="4" fillId="0" borderId="1" xfId="2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70" fontId="7" fillId="0" borderId="1" xfId="2" applyNumberFormat="1" applyFont="1" applyBorder="1" applyAlignment="1" applyProtection="1">
      <alignment vertical="center"/>
      <protection hidden="1"/>
    </xf>
    <xf numFmtId="167" fontId="7" fillId="0" borderId="1" xfId="0" applyNumberFormat="1" applyFont="1" applyBorder="1" applyAlignment="1">
      <alignment vertical="center"/>
    </xf>
    <xf numFmtId="170" fontId="4" fillId="4" borderId="1" xfId="2" applyNumberFormat="1" applyFont="1" applyFill="1" applyBorder="1" applyAlignment="1" applyProtection="1">
      <alignment horizontal="right" vertical="center"/>
      <protection locked="0"/>
    </xf>
    <xf numFmtId="170" fontId="7" fillId="0" borderId="1" xfId="2" applyNumberFormat="1" applyFont="1" applyBorder="1" applyAlignment="1">
      <alignment vertical="center"/>
    </xf>
    <xf numFmtId="0" fontId="13" fillId="7" borderId="1" xfId="0" applyFont="1" applyFill="1" applyBorder="1" applyAlignment="1">
      <alignment horizontal="right" vertical="center"/>
    </xf>
    <xf numFmtId="170" fontId="14" fillId="7" borderId="1" xfId="2" applyNumberFormat="1" applyFont="1" applyFill="1" applyBorder="1" applyAlignment="1" applyProtection="1">
      <alignment vertical="center"/>
      <protection hidden="1"/>
    </xf>
    <xf numFmtId="167" fontId="14" fillId="7" borderId="1" xfId="2" applyNumberFormat="1" applyFont="1" applyFill="1" applyBorder="1" applyAlignment="1" applyProtection="1">
      <alignment vertical="center"/>
      <protection hidden="1"/>
    </xf>
    <xf numFmtId="0" fontId="16" fillId="0" borderId="0" xfId="0" applyFont="1"/>
    <xf numFmtId="170" fontId="16" fillId="0" borderId="0" xfId="0" applyNumberFormat="1" applyFont="1"/>
    <xf numFmtId="10" fontId="4" fillId="0" borderId="1" xfId="2" applyNumberFormat="1" applyFont="1" applyBorder="1" applyAlignment="1" applyProtection="1">
      <alignment horizontal="center" vertical="center"/>
      <protection hidden="1"/>
    </xf>
    <xf numFmtId="167" fontId="4" fillId="0" borderId="1" xfId="0" applyNumberFormat="1" applyFont="1" applyBorder="1" applyAlignment="1" applyProtection="1">
      <alignment horizontal="center" vertical="center"/>
      <protection hidden="1"/>
    </xf>
    <xf numFmtId="170" fontId="7" fillId="4" borderId="1" xfId="2" applyNumberFormat="1" applyFont="1" applyFill="1" applyBorder="1" applyAlignment="1" applyProtection="1">
      <alignment vertical="center"/>
      <protection hidden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10" fontId="7" fillId="4" borderId="1" xfId="2" applyNumberFormat="1" applyFont="1" applyFill="1" applyBorder="1" applyAlignment="1" applyProtection="1">
      <alignment vertical="center"/>
      <protection hidden="1"/>
    </xf>
    <xf numFmtId="167" fontId="7" fillId="0" borderId="1" xfId="0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170" fontId="7" fillId="0" borderId="1" xfId="2" applyNumberFormat="1" applyFont="1" applyFill="1" applyBorder="1" applyAlignment="1" applyProtection="1">
      <alignment vertical="center"/>
      <protection hidden="1"/>
    </xf>
    <xf numFmtId="0" fontId="7" fillId="0" borderId="1" xfId="0" applyFont="1" applyBorder="1" applyAlignment="1">
      <alignment wrapText="1"/>
    </xf>
    <xf numFmtId="170" fontId="7" fillId="0" borderId="1" xfId="2" applyNumberFormat="1" applyFont="1" applyFill="1" applyBorder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170" fontId="7" fillId="0" borderId="1" xfId="2" applyNumberFormat="1" applyFont="1" applyBorder="1" applyAlignment="1">
      <alignment horizontal="right" vertical="center"/>
    </xf>
    <xf numFmtId="9" fontId="7" fillId="0" borderId="1" xfId="0" applyNumberFormat="1" applyFont="1" applyBorder="1" applyAlignment="1">
      <alignment horizontal="center" vertical="center"/>
    </xf>
    <xf numFmtId="43" fontId="7" fillId="0" borderId="0" xfId="0" applyNumberFormat="1" applyFont="1"/>
    <xf numFmtId="1" fontId="7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0" fontId="14" fillId="7" borderId="1" xfId="2" applyNumberFormat="1" applyFont="1" applyFill="1" applyBorder="1" applyAlignment="1" applyProtection="1">
      <alignment vertical="center"/>
      <protection hidden="1"/>
    </xf>
    <xf numFmtId="0" fontId="12" fillId="5" borderId="1" xfId="0" applyFont="1" applyFill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center" vertical="center"/>
    </xf>
    <xf numFmtId="10" fontId="7" fillId="0" borderId="1" xfId="2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left" vertical="center"/>
    </xf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6" borderId="1" xfId="2" applyNumberFormat="1" applyFont="1" applyFill="1" applyBorder="1" applyAlignment="1" applyProtection="1">
      <alignment vertical="center"/>
      <protection hidden="1"/>
    </xf>
    <xf numFmtId="10" fontId="14" fillId="6" borderId="1" xfId="2" applyNumberFormat="1" applyFont="1" applyFill="1" applyBorder="1" applyAlignment="1" applyProtection="1">
      <alignment vertical="center"/>
      <protection hidden="1"/>
    </xf>
    <xf numFmtId="167" fontId="14" fillId="6" borderId="1" xfId="2" applyNumberFormat="1" applyFont="1" applyFill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right" vertical="center"/>
    </xf>
    <xf numFmtId="10" fontId="14" fillId="0" borderId="1" xfId="2" applyNumberFormat="1" applyFont="1" applyBorder="1" applyAlignment="1" applyProtection="1">
      <alignment vertical="center"/>
      <protection hidden="1"/>
    </xf>
    <xf numFmtId="167" fontId="14" fillId="0" borderId="1" xfId="2" applyNumberFormat="1" applyFont="1" applyBorder="1" applyAlignment="1" applyProtection="1">
      <alignment vertical="center"/>
      <protection hidden="1"/>
    </xf>
    <xf numFmtId="0" fontId="13" fillId="7" borderId="1" xfId="0" applyFont="1" applyFill="1" applyBorder="1" applyAlignment="1" applyProtection="1">
      <alignment vertical="center"/>
      <protection hidden="1"/>
    </xf>
    <xf numFmtId="169" fontId="4" fillId="6" borderId="1" xfId="2" applyNumberFormat="1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0" fontId="4" fillId="6" borderId="1" xfId="2" applyNumberFormat="1" applyFont="1" applyFill="1" applyBorder="1" applyAlignment="1" applyProtection="1">
      <alignment vertical="center"/>
      <protection locked="0"/>
    </xf>
    <xf numFmtId="171" fontId="7" fillId="0" borderId="0" xfId="1" applyFont="1"/>
    <xf numFmtId="0" fontId="4" fillId="0" borderId="1" xfId="0" applyFont="1" applyBorder="1"/>
    <xf numFmtId="169" fontId="7" fillId="0" borderId="0" xfId="3" applyNumberFormat="1" applyFont="1"/>
    <xf numFmtId="0" fontId="13" fillId="0" borderId="2" xfId="0" applyFont="1" applyBorder="1" applyAlignment="1">
      <alignment horizontal="center" vertical="center"/>
    </xf>
    <xf numFmtId="167" fontId="4" fillId="0" borderId="1" xfId="3" applyNumberFormat="1" applyFont="1" applyBorder="1" applyAlignment="1">
      <alignment vertical="center"/>
    </xf>
    <xf numFmtId="0" fontId="7" fillId="0" borderId="1" xfId="0" applyFont="1" applyBorder="1"/>
    <xf numFmtId="10" fontId="7" fillId="6" borderId="1" xfId="2" applyNumberFormat="1" applyFont="1" applyFill="1" applyBorder="1" applyAlignment="1" applyProtection="1">
      <alignment vertical="center"/>
      <protection hidden="1"/>
    </xf>
    <xf numFmtId="167" fontId="7" fillId="0" borderId="1" xfId="3" applyNumberFormat="1" applyFont="1" applyBorder="1" applyAlignment="1">
      <alignment vertical="center"/>
    </xf>
    <xf numFmtId="10" fontId="7" fillId="6" borderId="1" xfId="2" applyNumberFormat="1" applyFont="1" applyFill="1" applyBorder="1" applyProtection="1">
      <protection hidden="1"/>
    </xf>
    <xf numFmtId="0" fontId="14" fillId="0" borderId="1" xfId="0" applyFont="1" applyBorder="1" applyAlignment="1">
      <alignment vertical="center" wrapText="1"/>
    </xf>
    <xf numFmtId="167" fontId="14" fillId="7" borderId="1" xfId="0" applyNumberFormat="1" applyFont="1" applyFill="1" applyBorder="1" applyAlignment="1">
      <alignment vertical="center"/>
    </xf>
    <xf numFmtId="0" fontId="17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" fontId="16" fillId="0" borderId="1" xfId="1" applyNumberFormat="1" applyFont="1" applyBorder="1" applyAlignment="1" applyProtection="1">
      <alignment horizontal="center" vertical="center"/>
      <protection hidden="1"/>
    </xf>
    <xf numFmtId="4" fontId="14" fillId="4" borderId="1" xfId="0" applyNumberFormat="1" applyFont="1" applyFill="1" applyBorder="1" applyAlignment="1" applyProtection="1">
      <alignment vertical="center"/>
      <protection locked="0" hidden="1"/>
    </xf>
    <xf numFmtId="10" fontId="7" fillId="0" borderId="0" xfId="2" applyNumberFormat="1" applyFont="1"/>
    <xf numFmtId="0" fontId="7" fillId="4" borderId="1" xfId="0" applyFont="1" applyFill="1" applyBorder="1" applyAlignment="1">
      <alignment vertical="center"/>
    </xf>
    <xf numFmtId="0" fontId="20" fillId="0" borderId="0" xfId="0" applyFont="1"/>
    <xf numFmtId="173" fontId="9" fillId="3" borderId="1" xfId="0" applyNumberFormat="1" applyFont="1" applyFill="1" applyBorder="1" applyAlignment="1">
      <alignment horizontal="center" vertical="center"/>
    </xf>
    <xf numFmtId="0" fontId="3" fillId="0" borderId="0" xfId="0" applyFont="1"/>
    <xf numFmtId="43" fontId="0" fillId="0" borderId="0" xfId="9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3" fontId="0" fillId="0" borderId="1" xfId="9" applyFon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0" fontId="0" fillId="8" borderId="1" xfId="0" applyFill="1" applyBorder="1" applyAlignment="1">
      <alignment horizontal="centerContinuous"/>
    </xf>
    <xf numFmtId="0" fontId="20" fillId="8" borderId="1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 wrapText="1"/>
    </xf>
    <xf numFmtId="0" fontId="0" fillId="8" borderId="2" xfId="0" applyFill="1" applyBorder="1"/>
    <xf numFmtId="0" fontId="20" fillId="8" borderId="1" xfId="0" applyFont="1" applyFill="1" applyBorder="1" applyAlignment="1">
      <alignment horizontal="centerContinuous" wrapText="1"/>
    </xf>
    <xf numFmtId="0" fontId="20" fillId="0" borderId="1" xfId="0" applyFont="1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43" fontId="20" fillId="0" borderId="2" xfId="0" applyNumberFormat="1" applyFont="1" applyBorder="1" applyAlignment="1">
      <alignment horizontal="centerContinuous" vertical="center"/>
    </xf>
    <xf numFmtId="43" fontId="20" fillId="0" borderId="5" xfId="0" applyNumberFormat="1" applyFont="1" applyBorder="1" applyAlignment="1">
      <alignment horizontal="centerContinuous" vertical="center"/>
    </xf>
    <xf numFmtId="0" fontId="20" fillId="8" borderId="1" xfId="0" applyFont="1" applyFill="1" applyBorder="1" applyAlignment="1">
      <alignment horizontal="centerContinuous" vertical="center"/>
    </xf>
    <xf numFmtId="0" fontId="3" fillId="0" borderId="0" xfId="0" applyFont="1" applyAlignment="1">
      <alignment horizontal="center"/>
    </xf>
    <xf numFmtId="0" fontId="22" fillId="9" borderId="6" xfId="1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" fontId="29" fillId="0" borderId="15" xfId="11" applyNumberFormat="1" applyFont="1" applyBorder="1" applyAlignment="1">
      <alignment horizontal="center" vertical="center" shrinkToFit="1"/>
    </xf>
    <xf numFmtId="0" fontId="28" fillId="0" borderId="15" xfId="11" applyFont="1" applyBorder="1" applyAlignment="1">
      <alignment horizontal="center" vertical="top" wrapText="1"/>
    </xf>
    <xf numFmtId="0" fontId="31" fillId="0" borderId="1" xfId="58" applyFont="1" applyBorder="1" applyAlignment="1">
      <alignment horizontal="center" vertical="center" wrapText="1"/>
    </xf>
    <xf numFmtId="0" fontId="33" fillId="0" borderId="1" xfId="58" applyFont="1" applyBorder="1" applyAlignment="1">
      <alignment horizontal="center" vertical="center"/>
    </xf>
    <xf numFmtId="44" fontId="33" fillId="0" borderId="1" xfId="60" applyFont="1" applyBorder="1" applyAlignment="1">
      <alignment horizontal="center" vertical="center"/>
    </xf>
    <xf numFmtId="44" fontId="31" fillId="0" borderId="1" xfId="60" applyFont="1" applyBorder="1" applyAlignment="1">
      <alignment horizontal="center" vertical="center"/>
    </xf>
    <xf numFmtId="44" fontId="33" fillId="0" borderId="1" xfId="60" applyFont="1" applyFill="1" applyBorder="1" applyAlignment="1">
      <alignment horizontal="center" vertical="center"/>
    </xf>
    <xf numFmtId="0" fontId="31" fillId="0" borderId="16" xfId="58" applyFont="1" applyBorder="1" applyAlignment="1">
      <alignment horizontal="center" vertical="center" wrapText="1"/>
    </xf>
    <xf numFmtId="1" fontId="23" fillId="0" borderId="6" xfId="120" applyNumberFormat="1" applyFont="1" applyBorder="1" applyAlignment="1">
      <alignment horizontal="center" vertical="center" shrinkToFit="1"/>
    </xf>
    <xf numFmtId="1" fontId="23" fillId="0" borderId="6" xfId="120" applyNumberFormat="1" applyFont="1" applyBorder="1" applyAlignment="1">
      <alignment horizontal="center" vertical="top" shrinkToFit="1"/>
    </xf>
    <xf numFmtId="1" fontId="23" fillId="0" borderId="17" xfId="120" applyNumberFormat="1" applyFont="1" applyBorder="1" applyAlignment="1">
      <alignment horizontal="center" vertical="top" shrinkToFit="1"/>
    </xf>
    <xf numFmtId="0" fontId="27" fillId="0" borderId="7" xfId="120" applyFont="1" applyBorder="1" applyAlignment="1">
      <alignment horizontal="center" vertical="center" wrapText="1"/>
    </xf>
    <xf numFmtId="0" fontId="27" fillId="0" borderId="7" xfId="120" applyFont="1" applyBorder="1" applyAlignment="1">
      <alignment horizontal="center" vertical="top" wrapText="1"/>
    </xf>
    <xf numFmtId="2" fontId="23" fillId="0" borderId="7" xfId="120" applyNumberFormat="1" applyFont="1" applyBorder="1" applyAlignment="1">
      <alignment horizontal="center" vertical="top" shrinkToFit="1"/>
    </xf>
    <xf numFmtId="2" fontId="23" fillId="0" borderId="7" xfId="120" applyNumberFormat="1" applyFont="1" applyBorder="1" applyAlignment="1">
      <alignment horizontal="center" vertical="center" shrinkToFit="1"/>
    </xf>
    <xf numFmtId="0" fontId="27" fillId="0" borderId="10" xfId="120" applyFont="1" applyBorder="1" applyAlignment="1">
      <alignment horizontal="center" vertical="top" wrapText="1"/>
    </xf>
    <xf numFmtId="2" fontId="23" fillId="0" borderId="10" xfId="120" applyNumberFormat="1" applyFont="1" applyBorder="1" applyAlignment="1">
      <alignment horizontal="center" vertical="top" shrinkToFit="1"/>
    </xf>
    <xf numFmtId="0" fontId="26" fillId="9" borderId="1" xfId="120" applyFont="1" applyFill="1" applyBorder="1" applyAlignment="1">
      <alignment horizontal="center" vertical="top" wrapText="1"/>
    </xf>
    <xf numFmtId="0" fontId="26" fillId="9" borderId="1" xfId="120" applyFont="1" applyFill="1" applyBorder="1" applyAlignment="1">
      <alignment horizontal="left" vertical="top" wrapText="1" indent="1"/>
    </xf>
    <xf numFmtId="0" fontId="26" fillId="9" borderId="4" xfId="120" applyFont="1" applyFill="1" applyBorder="1" applyAlignment="1">
      <alignment horizontal="left" vertical="top" wrapText="1" indent="2"/>
    </xf>
    <xf numFmtId="43" fontId="23" fillId="0" borderId="10" xfId="9" applyFont="1" applyBorder="1" applyAlignment="1">
      <alignment horizontal="center" vertical="top" shrinkToFit="1"/>
    </xf>
    <xf numFmtId="0" fontId="27" fillId="0" borderId="1" xfId="120" applyFont="1" applyBorder="1" applyAlignment="1">
      <alignment horizontal="center" vertical="top" wrapText="1"/>
    </xf>
    <xf numFmtId="0" fontId="27" fillId="0" borderId="1" xfId="120" applyFont="1" applyBorder="1" applyAlignment="1">
      <alignment horizontal="center" vertical="center" wrapText="1"/>
    </xf>
    <xf numFmtId="1" fontId="23" fillId="0" borderId="15" xfId="120" applyNumberFormat="1" applyFont="1" applyBorder="1" applyAlignment="1">
      <alignment horizontal="center" vertical="top" shrinkToFit="1"/>
    </xf>
    <xf numFmtId="0" fontId="27" fillId="0" borderId="13" xfId="120" applyFont="1" applyBorder="1" applyAlignment="1">
      <alignment horizontal="center" vertical="top" wrapText="1"/>
    </xf>
    <xf numFmtId="2" fontId="23" fillId="0" borderId="13" xfId="120" applyNumberFormat="1" applyFont="1" applyBorder="1" applyAlignment="1">
      <alignment horizontal="center" vertical="top" shrinkToFit="1"/>
    </xf>
    <xf numFmtId="43" fontId="23" fillId="0" borderId="18" xfId="9" applyFont="1" applyBorder="1" applyAlignment="1">
      <alignment horizontal="center" vertical="top" shrinkToFit="1"/>
    </xf>
    <xf numFmtId="0" fontId="27" fillId="0" borderId="2" xfId="120" applyFont="1" applyBorder="1" applyAlignment="1">
      <alignment horizontal="center" vertical="top" wrapText="1"/>
    </xf>
    <xf numFmtId="1" fontId="23" fillId="0" borderId="1" xfId="120" applyNumberFormat="1" applyFont="1" applyBorder="1" applyAlignment="1">
      <alignment horizontal="center" vertical="top" shrinkToFit="1"/>
    </xf>
    <xf numFmtId="2" fontId="23" fillId="0" borderId="1" xfId="120" applyNumberFormat="1" applyFont="1" applyBorder="1" applyAlignment="1">
      <alignment horizontal="center" vertical="top" shrinkToFit="1"/>
    </xf>
    <xf numFmtId="43" fontId="23" fillId="0" borderId="1" xfId="9" applyFont="1" applyBorder="1" applyAlignment="1">
      <alignment horizontal="center" vertical="top" shrinkToFit="1"/>
    </xf>
    <xf numFmtId="0" fontId="26" fillId="9" borderId="1" xfId="120" applyFont="1" applyFill="1" applyBorder="1" applyAlignment="1">
      <alignment horizontal="center" vertical="center" wrapText="1"/>
    </xf>
    <xf numFmtId="43" fontId="34" fillId="0" borderId="1" xfId="120" applyNumberFormat="1" applyBorder="1" applyAlignment="1">
      <alignment horizontal="left" vertical="top"/>
    </xf>
    <xf numFmtId="43" fontId="20" fillId="0" borderId="1" xfId="0" applyNumberFormat="1" applyFont="1" applyBorder="1"/>
    <xf numFmtId="43" fontId="20" fillId="3" borderId="1" xfId="0" applyNumberFormat="1" applyFont="1" applyFill="1" applyBorder="1"/>
    <xf numFmtId="43" fontId="35" fillId="0" borderId="1" xfId="120" applyNumberFormat="1" applyFont="1" applyBorder="1" applyAlignment="1">
      <alignment horizontal="left" vertical="top"/>
    </xf>
    <xf numFmtId="43" fontId="20" fillId="3" borderId="1" xfId="9" applyFont="1" applyFill="1" applyBorder="1" applyAlignment="1">
      <alignment vertical="center"/>
    </xf>
    <xf numFmtId="43" fontId="20" fillId="3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1" fillId="0" borderId="2" xfId="58" applyFont="1" applyBorder="1" applyAlignment="1">
      <alignment horizontal="center" vertical="center" wrapText="1"/>
    </xf>
    <xf numFmtId="0" fontId="31" fillId="0" borderId="16" xfId="58" applyFont="1" applyBorder="1" applyAlignment="1">
      <alignment horizontal="center" vertical="center" wrapText="1"/>
    </xf>
    <xf numFmtId="0" fontId="31" fillId="0" borderId="3" xfId="58" applyFont="1" applyBorder="1" applyAlignment="1">
      <alignment horizontal="center" vertical="center" wrapText="1"/>
    </xf>
    <xf numFmtId="0" fontId="31" fillId="0" borderId="1" xfId="58" applyFont="1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29" fillId="0" borderId="10" xfId="11" applyNumberFormat="1" applyFont="1" applyBorder="1" applyAlignment="1">
      <alignment horizontal="left" vertical="center" indent="1" shrinkToFit="1"/>
    </xf>
    <xf numFmtId="4" fontId="29" fillId="0" borderId="11" xfId="11" applyNumberFormat="1" applyFont="1" applyBorder="1" applyAlignment="1">
      <alignment horizontal="left" vertical="center" indent="1" shrinkToFit="1"/>
    </xf>
    <xf numFmtId="0" fontId="22" fillId="9" borderId="1" xfId="11" applyFont="1" applyFill="1" applyBorder="1" applyAlignment="1">
      <alignment horizontal="center" vertical="top" wrapText="1"/>
    </xf>
    <xf numFmtId="1" fontId="29" fillId="0" borderId="13" xfId="11" applyNumberFormat="1" applyFont="1" applyBorder="1" applyAlignment="1">
      <alignment horizontal="center" vertical="center" shrinkToFit="1"/>
    </xf>
    <xf numFmtId="1" fontId="29" fillId="0" borderId="14" xfId="11" applyNumberFormat="1" applyFont="1" applyBorder="1" applyAlignment="1">
      <alignment horizontal="center" vertical="center" shrinkToFit="1"/>
    </xf>
    <xf numFmtId="0" fontId="28" fillId="0" borderId="13" xfId="11" applyFont="1" applyBorder="1" applyAlignment="1">
      <alignment horizontal="center" vertical="center" wrapText="1"/>
    </xf>
    <xf numFmtId="0" fontId="28" fillId="0" borderId="14" xfId="11" applyFont="1" applyBorder="1" applyAlignment="1">
      <alignment horizontal="center" vertical="center" wrapText="1"/>
    </xf>
    <xf numFmtId="4" fontId="29" fillId="0" borderId="13" xfId="11" applyNumberFormat="1" applyFont="1" applyBorder="1" applyAlignment="1">
      <alignment horizontal="left" vertical="center" indent="1" shrinkToFit="1"/>
    </xf>
    <xf numFmtId="4" fontId="29" fillId="0" borderId="14" xfId="11" applyNumberFormat="1" applyFont="1" applyBorder="1" applyAlignment="1">
      <alignment horizontal="left" vertical="center" indent="1" shrinkToFit="1"/>
    </xf>
    <xf numFmtId="0" fontId="28" fillId="0" borderId="13" xfId="11" applyFont="1" applyBorder="1" applyAlignment="1">
      <alignment horizontal="left" vertical="center" wrapText="1" indent="3"/>
    </xf>
    <xf numFmtId="0" fontId="28" fillId="0" borderId="12" xfId="11" applyFont="1" applyBorder="1" applyAlignment="1">
      <alignment horizontal="left" vertical="center" wrapText="1" indent="3"/>
    </xf>
    <xf numFmtId="0" fontId="28" fillId="0" borderId="14" xfId="11" applyFont="1" applyBorder="1" applyAlignment="1">
      <alignment horizontal="left" vertical="center" wrapText="1" indent="3"/>
    </xf>
    <xf numFmtId="0" fontId="26" fillId="9" borderId="7" xfId="11" applyFont="1" applyFill="1" applyBorder="1" applyAlignment="1">
      <alignment horizontal="center" vertical="top" wrapText="1"/>
    </xf>
    <xf numFmtId="0" fontId="22" fillId="9" borderId="9" xfId="11" applyFont="1" applyFill="1" applyBorder="1" applyAlignment="1">
      <alignment horizontal="center" vertical="top" wrapText="1"/>
    </xf>
    <xf numFmtId="0" fontId="22" fillId="9" borderId="7" xfId="11" applyFont="1" applyFill="1" applyBorder="1" applyAlignment="1">
      <alignment horizontal="center" vertical="top" wrapText="1"/>
    </xf>
    <xf numFmtId="0" fontId="22" fillId="9" borderId="8" xfId="1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center"/>
    </xf>
    <xf numFmtId="0" fontId="24" fillId="0" borderId="0" xfId="120" applyFont="1" applyAlignment="1">
      <alignment horizontal="left" vertical="top" wrapText="1" indent="2"/>
    </xf>
    <xf numFmtId="0" fontId="25" fillId="0" borderId="0" xfId="120" applyFont="1" applyAlignment="1">
      <alignment horizontal="left" vertical="top" wrapText="1" indent="2"/>
    </xf>
  </cellXfs>
  <cellStyles count="121">
    <cellStyle name="BORDAS" xfId="13" xr:uid="{DF5FD4A1-50C4-4CEF-B5BB-E2679924EC78}"/>
    <cellStyle name="Euro" xfId="14" xr:uid="{DC56CC75-DF3D-4542-959A-07DB62A2CF7E}"/>
    <cellStyle name="Hiperlink 2" xfId="7" xr:uid="{00000000-0005-0000-0000-000000000000}"/>
    <cellStyle name="Moeda" xfId="1" builtinId="4"/>
    <cellStyle name="Moeda 10" xfId="15" xr:uid="{3DB2F2D1-E080-4C7C-AADC-FC5E1C7E6C50}"/>
    <cellStyle name="Moeda 2" xfId="16" xr:uid="{08499D23-9092-4867-8E53-A2F4A7CA501F}"/>
    <cellStyle name="Moeda 2 2" xfId="17" xr:uid="{F1B4BEB8-1E6E-421C-B1D8-3E567A27EBC7}"/>
    <cellStyle name="Moeda 2 2 2" xfId="93" xr:uid="{E0F519CD-DFAF-4E34-9542-D13B11AA72DB}"/>
    <cellStyle name="Moeda 2 2 3" xfId="63" xr:uid="{11932B44-9685-4FA1-9D8B-103D759A0A01}"/>
    <cellStyle name="Moeda 2 3" xfId="40" xr:uid="{452A0B00-3BA3-4807-9D29-AAF2DDD71A09}"/>
    <cellStyle name="Moeda 2 3 2" xfId="105" xr:uid="{47231EC8-6C2C-4DCD-8203-7C082CA68453}"/>
    <cellStyle name="Moeda 2 3 3" xfId="75" xr:uid="{667B1F39-A085-460D-A538-DAF5F75C42DC}"/>
    <cellStyle name="Moeda 2 4" xfId="92" xr:uid="{D8674E55-06EF-4C44-866A-9081FD4C6BB5}"/>
    <cellStyle name="Moeda 2 5" xfId="62" xr:uid="{C995A7CD-936B-4713-B17C-0DD8EF1A6C34}"/>
    <cellStyle name="Moeda 3" xfId="18" xr:uid="{031D1FA0-F21E-4C34-B9E3-EFA9C4C12CD7}"/>
    <cellStyle name="Moeda 3 2" xfId="19" xr:uid="{971F2194-993B-479B-A630-A2B4B0527D49}"/>
    <cellStyle name="Moeda 3 2 2" xfId="55" xr:uid="{D4A5F241-C09F-43F0-A04D-EE4331D91CD3}"/>
    <cellStyle name="Moeda 3 2 3" xfId="95" xr:uid="{3E218D3B-F9B4-4A74-B535-424F51C95500}"/>
    <cellStyle name="Moeda 3 2 4" xfId="65" xr:uid="{00FB2F93-6A59-454F-8F6C-BE06456C7E0C}"/>
    <cellStyle name="Moeda 3 3" xfId="44" xr:uid="{67B33638-E784-4B64-861C-BDB9F8A47237}"/>
    <cellStyle name="Moeda 3 3 2" xfId="107" xr:uid="{D16411AD-D25E-4BBF-BEA7-B11DA83C055B}"/>
    <cellStyle name="Moeda 3 3 3" xfId="77" xr:uid="{8773F8F2-3FF9-4DCE-A95D-154A35327AC6}"/>
    <cellStyle name="Moeda 3 4" xfId="94" xr:uid="{6D122381-742A-40B0-94D0-C45B28EC7984}"/>
    <cellStyle name="Moeda 3 5" xfId="64" xr:uid="{82B52FE3-EDAD-4D56-8B01-8E6CE1876F79}"/>
    <cellStyle name="Moeda 4" xfId="6" xr:uid="{00000000-0005-0000-0000-000002000000}"/>
    <cellStyle name="Moeda 4 2" xfId="20" xr:uid="{A141D7CB-CAB8-4498-85B5-22994562757E}"/>
    <cellStyle name="Moeda 5" xfId="21" xr:uid="{D64D9DF2-5500-43DC-99A2-BF77A3214B53}"/>
    <cellStyle name="Moeda 6" xfId="57" xr:uid="{2E35BC15-856D-4038-A3F2-45B241BBD4A2}"/>
    <cellStyle name="Moeda 6 2" xfId="116" xr:uid="{1558B062-3115-4DD7-B6B2-529529E6EAF0}"/>
    <cellStyle name="Moeda 6 3" xfId="86" xr:uid="{1E5642AB-99A7-4E2B-B7D4-1D15D55041DB}"/>
    <cellStyle name="Moeda 7" xfId="60" xr:uid="{73FDD2E7-0D16-4227-9C8E-6C2F9EDD8C6B}"/>
    <cellStyle name="Moeda 7 2" xfId="119" xr:uid="{FE4FCC63-8B02-4C6F-A96F-3A77F1173F57}"/>
    <cellStyle name="Moeda 7 3" xfId="89" xr:uid="{34CA1254-07CF-4D95-953D-71181528C8B0}"/>
    <cellStyle name="Moeda 8" xfId="91" xr:uid="{9D807D88-28B0-40D1-9A5E-7188FEACC12E}"/>
    <cellStyle name="Moeda 9" xfId="61" xr:uid="{6E9F1BF2-F1EA-4F31-8111-A178F96C869D}"/>
    <cellStyle name="Normal" xfId="0" builtinId="0"/>
    <cellStyle name="Normal 10" xfId="58" xr:uid="{B0E12DD6-3F39-41BB-98AF-E91574CA1BB3}"/>
    <cellStyle name="Normal 10 2" xfId="117" xr:uid="{643FAE5D-FD8F-47FC-A985-981361A88304}"/>
    <cellStyle name="Normal 10 3" xfId="87" xr:uid="{70B53415-B74B-44E3-BF3F-2676689DFF54}"/>
    <cellStyle name="Normal 11" xfId="12" xr:uid="{9EEC71B2-1089-4BA4-99CF-D4405E065FB3}"/>
    <cellStyle name="Normal 12" xfId="120" xr:uid="{AA1589E8-619D-4219-B103-F24B1CEC77A2}"/>
    <cellStyle name="Normal 2" xfId="3" xr:uid="{00000000-0005-0000-0000-000004000000}"/>
    <cellStyle name="Normal 2 2" xfId="23" xr:uid="{6E204223-B0BD-45C5-B331-63FF89CE48AD}"/>
    <cellStyle name="Normal 2 2 2" xfId="8" xr:uid="{00000000-0005-0000-0000-000005000000}"/>
    <cellStyle name="Normal 2 2 2 2" xfId="43" xr:uid="{ED372AEA-BBCF-4E24-AD98-97A020C8A549}"/>
    <cellStyle name="Normal 2 3" xfId="22" xr:uid="{178A1BC4-E2EB-4000-B39A-8B0DE8147D74}"/>
    <cellStyle name="Normal 2_8TA 4º reajuste" xfId="24" xr:uid="{95362AA3-AA87-4CBA-993E-9B2917C30022}"/>
    <cellStyle name="Normal 3" xfId="4" xr:uid="{00000000-0005-0000-0000-000006000000}"/>
    <cellStyle name="Normal 3 2" xfId="56" xr:uid="{E40B46AA-719E-49C5-87E8-7653745268B5}"/>
    <cellStyle name="Normal 3 2 2" xfId="90" xr:uid="{EC1C437F-7AEA-4A1E-87DF-92DCCCDDF475}"/>
    <cellStyle name="Normal 3 2 3" xfId="115" xr:uid="{513C3D30-8FE7-4870-B4E5-9705251BD525}"/>
    <cellStyle name="Normal 3 2 4" xfId="85" xr:uid="{D30C43FD-5232-4BA2-8BAD-7CA4E0AE7059}"/>
    <cellStyle name="Normal 3 3" xfId="32" xr:uid="{E83D3792-0877-46F0-8BAF-776FD682E2D4}"/>
    <cellStyle name="Normal 4" xfId="10" xr:uid="{00000000-0005-0000-0000-000007000000}"/>
    <cellStyle name="Normal 4 2" xfId="98" xr:uid="{FE8C8AA0-18A8-4873-B3D8-FF2E489B655C}"/>
    <cellStyle name="Normal 4 3" xfId="68" xr:uid="{4424C174-A449-4EE9-BBB8-AFDDF6CBD540}"/>
    <cellStyle name="Normal 4 4" xfId="33" xr:uid="{17D4D772-1379-4B97-869F-58BDF58CB621}"/>
    <cellStyle name="Normal 5" xfId="11" xr:uid="{763398B3-869D-48E7-8FCC-680ACEE1BC51}"/>
    <cellStyle name="Normal 5 2" xfId="100" xr:uid="{E260F673-1B02-4554-BE1C-BE8A1EBB1F61}"/>
    <cellStyle name="Normal 5 3" xfId="70" xr:uid="{93B46829-5F28-4071-A2B2-67BEBAD5253C}"/>
    <cellStyle name="Normal 5 4" xfId="35" xr:uid="{71640EAA-8720-4582-B6DC-A4BC3B1D2EF5}"/>
    <cellStyle name="Normal 6" xfId="38" xr:uid="{7CE94F4D-22AD-4096-AE27-F23F2BCF36C7}"/>
    <cellStyle name="Normal 6 2" xfId="45" xr:uid="{6F1D72F5-D1A2-4FEA-B31E-E486F59DCAFD}"/>
    <cellStyle name="Normal 6 2 2" xfId="52" xr:uid="{F358EDE2-FDF2-4120-9821-318D49BE7970}"/>
    <cellStyle name="Normal 6 2 2 2" xfId="113" xr:uid="{A13433BE-D065-4B06-A0DE-8552248DB600}"/>
    <cellStyle name="Normal 6 2 2 3" xfId="83" xr:uid="{C7C15F4E-679B-4C75-B24C-7B125B8ECD40}"/>
    <cellStyle name="Normal 6 2 3" xfId="108" xr:uid="{64A77D11-282E-47DE-82A1-328224951AFA}"/>
    <cellStyle name="Normal 6 2 4" xfId="78" xr:uid="{E96B59B1-DCD6-467C-B769-04890ABE1B83}"/>
    <cellStyle name="Normal 6 3" xfId="48" xr:uid="{3734AA02-0EDC-45C2-A046-D84BC93EAFE6}"/>
    <cellStyle name="Normal 6 3 2" xfId="111" xr:uid="{ADC89637-3E2F-466C-B926-191C5A4B0240}"/>
    <cellStyle name="Normal 6 3 3" xfId="81" xr:uid="{3B5DAC28-A8AA-4C04-B98A-46E58A7A5F52}"/>
    <cellStyle name="Normal 6 4" xfId="103" xr:uid="{915B775D-D5BC-4A9C-9EAE-20D747CD0DC4}"/>
    <cellStyle name="Normal 6 5" xfId="73" xr:uid="{028F31E0-B081-4235-AA76-EFA99F38413E}"/>
    <cellStyle name="Normal 7" xfId="39" xr:uid="{9B3E0AD6-BD04-48AF-81F0-04FD8296238F}"/>
    <cellStyle name="Normal 7 2" xfId="104" xr:uid="{2E141127-6D51-40AB-8B7F-630BC1B41003}"/>
    <cellStyle name="Normal 7 3" xfId="74" xr:uid="{D3CB3D1C-64D7-4BE0-9F73-DFB7533760C4}"/>
    <cellStyle name="Normal 8" xfId="49" xr:uid="{AEFC9376-7EC6-4121-BCE0-EB07D5BF1364}"/>
    <cellStyle name="Normal 9" xfId="54" xr:uid="{594584B3-ACC8-457C-863D-749B202243B4}"/>
    <cellStyle name="Normal 9 2" xfId="114" xr:uid="{83F0E749-154B-400C-8DAF-FF33B085CF30}"/>
    <cellStyle name="Normal 9 3" xfId="84" xr:uid="{C6060230-D51B-4EED-867E-F02847C19A73}"/>
    <cellStyle name="Porcentagem" xfId="2" builtinId="5"/>
    <cellStyle name="Porcentagem 2" xfId="26" xr:uid="{8DA31C87-BFE4-4ED9-AE76-8EE78AF6D407}"/>
    <cellStyle name="Porcentagem 2 2" xfId="27" xr:uid="{6274B982-C5F7-4537-A159-346A57579596}"/>
    <cellStyle name="Porcentagem 2 3" xfId="41" xr:uid="{6E4DB416-17A9-410C-AAEA-80D0EC371304}"/>
    <cellStyle name="Porcentagem 3" xfId="28" xr:uid="{8A253CFC-AFEB-42C6-98FB-7CCA68125F9C}"/>
    <cellStyle name="Porcentagem 3 2" xfId="29" xr:uid="{00F4834C-9C6A-4748-9774-7FF149E64B61}"/>
    <cellStyle name="Porcentagem 4" xfId="50" xr:uid="{9321E18E-7762-46E0-A7BC-6908678F133A}"/>
    <cellStyle name="Porcentagem 4 2" xfId="53" xr:uid="{E6681E8B-F67B-44DA-9EB3-278256EF309E}"/>
    <cellStyle name="Porcentagem 5" xfId="59" xr:uid="{700F06FE-28E7-42F3-A799-2CDFA2C91097}"/>
    <cellStyle name="Porcentagem 5 2" xfId="118" xr:uid="{7E8255B1-2FDB-4645-A73F-13067A36B24F}"/>
    <cellStyle name="Porcentagem 5 3" xfId="88" xr:uid="{396AE799-F997-468D-BAA5-AB79FA690D1A}"/>
    <cellStyle name="Porcentagem 6" xfId="25" xr:uid="{FC8FE232-9B18-45FA-B814-CA1E63A0C697}"/>
    <cellStyle name="Separador de milhares 2" xfId="30" xr:uid="{00BA6D8A-D660-48F2-BE02-9A63CEF1A4AC}"/>
    <cellStyle name="Separador de milhares 2 2" xfId="96" xr:uid="{BED41D59-9639-4D5F-81B5-0C35DD33E697}"/>
    <cellStyle name="Separador de milhares 2 3" xfId="66" xr:uid="{A394BFB3-E46D-4D20-B092-EBB79A5756DD}"/>
    <cellStyle name="Separador de milhares 3" xfId="31" xr:uid="{7184D3EF-6A17-489D-9809-30AE828C11A8}"/>
    <cellStyle name="Separador de milhares 3 2" xfId="97" xr:uid="{DB9D6AB7-0346-4DE6-BCB2-0B727BD4D95C}"/>
    <cellStyle name="Separador de milhares 3 3" xfId="67" xr:uid="{38BAA940-3979-4EE6-9AF1-AB00863B360E}"/>
    <cellStyle name="Vírgula" xfId="9" builtinId="3"/>
    <cellStyle name="Vírgula 2" xfId="5" xr:uid="{00000000-0005-0000-0000-00000A000000}"/>
    <cellStyle name="Vírgula 2 2" xfId="99" xr:uid="{4F978812-59C4-43AD-AF8C-8843C7902B01}"/>
    <cellStyle name="Vírgula 2 3" xfId="69" xr:uid="{34297381-CEF6-4C31-BAAC-5BBC5823E0AD}"/>
    <cellStyle name="Vírgula 2 4" xfId="34" xr:uid="{0F91FD06-B3A2-4387-8494-70DF2665FDBC}"/>
    <cellStyle name="Vírgula 3" xfId="36" xr:uid="{ABBF3FF1-68CF-4BD8-AF9E-CFC12304D88C}"/>
    <cellStyle name="Vírgula 3 2" xfId="101" xr:uid="{485B05D8-60F2-4C8C-B457-347A2D75F8E6}"/>
    <cellStyle name="Vírgula 3 3" xfId="71" xr:uid="{D7972CF9-7786-40B2-B104-E58FAC9C38F9}"/>
    <cellStyle name="Vírgula 4" xfId="37" xr:uid="{4C60A732-220E-42DF-B289-8DDFD03516B0}"/>
    <cellStyle name="Vírgula 4 2" xfId="102" xr:uid="{E51FC107-5C9C-4EA6-9ABB-485CC9447B2F}"/>
    <cellStyle name="Vírgula 4 3" xfId="72" xr:uid="{3D3A3DBC-14FF-419C-88E1-BE83ABE03228}"/>
    <cellStyle name="Vírgula 5" xfId="42" xr:uid="{5A39B256-F535-4393-B38A-40D409FAB2E7}"/>
    <cellStyle name="Vírgula 5 2" xfId="47" xr:uid="{21C1AA23-777B-46E3-A082-93BC942C6C23}"/>
    <cellStyle name="Vírgula 5 2 2" xfId="110" xr:uid="{0E4CCF97-7620-476D-9DB5-828DEEED2918}"/>
    <cellStyle name="Vírgula 5 2 3" xfId="80" xr:uid="{D526F009-8C7C-47E1-A344-3001FCA188F9}"/>
    <cellStyle name="Vírgula 5 3" xfId="51" xr:uid="{A01A7618-AC78-4712-9E43-64F3DBC01AD1}"/>
    <cellStyle name="Vírgula 5 3 2" xfId="112" xr:uid="{E33A9F43-230B-492B-BA30-45011241E49D}"/>
    <cellStyle name="Vírgula 5 3 3" xfId="82" xr:uid="{807ED7A8-9CBA-47A1-8AC1-A756ED217DDD}"/>
    <cellStyle name="Vírgula 5 4" xfId="106" xr:uid="{056C169C-4518-403B-A705-C34B7E7863F3}"/>
    <cellStyle name="Vírgula 5 5" xfId="76" xr:uid="{D51A1D3B-4E99-4933-87B6-F97FD7D87A04}"/>
    <cellStyle name="Vírgula 6" xfId="46" xr:uid="{2BD39EB3-372F-4BF9-A6B9-F2A20670A19C}"/>
    <cellStyle name="Vírgula 6 2" xfId="109" xr:uid="{6DF5AA57-DFE7-4998-8B53-A0E152977559}"/>
    <cellStyle name="Vírgula 6 3" xfId="79" xr:uid="{D62294F8-7797-43AE-8F30-EDB2A28967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2012A-F42C-42A3-A3DE-EB872CE4E4E1}">
  <dimension ref="A6:H14"/>
  <sheetViews>
    <sheetView workbookViewId="0">
      <selection activeCell="G24" sqref="G24"/>
    </sheetView>
  </sheetViews>
  <sheetFormatPr defaultRowHeight="13.2" x14ac:dyDescent="0.25"/>
  <cols>
    <col min="1" max="1" width="12" bestFit="1" customWidth="1"/>
    <col min="2" max="2" width="56.6640625" customWidth="1"/>
    <col min="3" max="3" width="5" bestFit="1" customWidth="1"/>
    <col min="4" max="4" width="12.6640625" bestFit="1" customWidth="1"/>
    <col min="5" max="5" width="19.88671875" hidden="1" customWidth="1"/>
    <col min="6" max="6" width="11.5546875" bestFit="1" customWidth="1"/>
    <col min="7" max="7" width="46.88671875" customWidth="1"/>
    <col min="8" max="8" width="9.33203125" customWidth="1"/>
  </cols>
  <sheetData>
    <row r="6" spans="1:8" x14ac:dyDescent="0.25">
      <c r="A6" s="101" t="s">
        <v>97</v>
      </c>
      <c r="B6" s="101" t="s">
        <v>102</v>
      </c>
      <c r="C6" s="101" t="s">
        <v>98</v>
      </c>
      <c r="D6" s="101" t="s">
        <v>105</v>
      </c>
      <c r="E6" s="101" t="s">
        <v>106</v>
      </c>
      <c r="F6" s="101" t="s">
        <v>107</v>
      </c>
      <c r="G6" s="101" t="s">
        <v>108</v>
      </c>
      <c r="H6" s="118" t="s">
        <v>118</v>
      </c>
    </row>
    <row r="7" spans="1:8" x14ac:dyDescent="0.25">
      <c r="A7">
        <v>1</v>
      </c>
      <c r="B7" s="101" t="s">
        <v>119</v>
      </c>
      <c r="C7" s="101">
        <v>40</v>
      </c>
      <c r="D7" s="101" t="s">
        <v>123</v>
      </c>
      <c r="E7" s="101" t="s">
        <v>125</v>
      </c>
      <c r="F7" s="102">
        <v>3852.73</v>
      </c>
      <c r="G7" t="str">
        <f>B7</f>
        <v>BOMBEIRO CIVIL COMBATENTE - Diurno (12x36 - 07 às 19hrs)</v>
      </c>
      <c r="H7" s="102">
        <v>47.22</v>
      </c>
    </row>
    <row r="8" spans="1:8" x14ac:dyDescent="0.25">
      <c r="A8">
        <v>2</v>
      </c>
      <c r="B8" s="101" t="s">
        <v>120</v>
      </c>
      <c r="C8" s="101">
        <v>32</v>
      </c>
      <c r="D8" s="101" t="s">
        <v>123</v>
      </c>
      <c r="E8" s="101" t="s">
        <v>125</v>
      </c>
      <c r="F8" s="102">
        <v>3852.73</v>
      </c>
      <c r="G8" t="str">
        <f t="shared" ref="G8:G11" si="0">B8</f>
        <v>BOMBEIRO CIVIL COMBATENTE - Noturno (12x36 - 19 às 07hrs)</v>
      </c>
      <c r="H8" s="102">
        <v>47.22</v>
      </c>
    </row>
    <row r="9" spans="1:8" x14ac:dyDescent="0.25">
      <c r="A9">
        <v>3</v>
      </c>
      <c r="B9" s="101" t="s">
        <v>121</v>
      </c>
      <c r="C9" s="101">
        <v>6</v>
      </c>
      <c r="D9" s="101" t="s">
        <v>123</v>
      </c>
      <c r="E9" s="101" t="s">
        <v>125</v>
      </c>
      <c r="F9" s="102">
        <v>4774.4799999999996</v>
      </c>
      <c r="G9" t="str">
        <f t="shared" si="0"/>
        <v>BOMBEIRO CIVIL LÍDER - Diurno (12x36 - 07 às 19hrs)</v>
      </c>
      <c r="H9" s="102">
        <v>47.22</v>
      </c>
    </row>
    <row r="10" spans="1:8" x14ac:dyDescent="0.25">
      <c r="A10">
        <v>4</v>
      </c>
      <c r="B10" s="101" t="s">
        <v>122</v>
      </c>
      <c r="C10" s="101">
        <v>2</v>
      </c>
      <c r="D10" s="101" t="s">
        <v>123</v>
      </c>
      <c r="E10" s="101" t="s">
        <v>125</v>
      </c>
      <c r="F10" s="102">
        <v>4774.4799999999996</v>
      </c>
      <c r="G10" t="str">
        <f t="shared" si="0"/>
        <v>BOMBEIRO CIVIL LÍDER - Noturno (12x36 - 19 às 07hrs)</v>
      </c>
      <c r="H10" s="102">
        <v>47.22</v>
      </c>
    </row>
    <row r="11" spans="1:8" x14ac:dyDescent="0.25">
      <c r="A11">
        <v>5</v>
      </c>
      <c r="B11" s="101" t="s">
        <v>160</v>
      </c>
      <c r="C11" s="101">
        <v>2</v>
      </c>
      <c r="D11" s="101" t="s">
        <v>124</v>
      </c>
      <c r="E11" s="101" t="s">
        <v>125</v>
      </c>
      <c r="F11" s="102">
        <v>8997.51</v>
      </c>
      <c r="G11" t="str">
        <f t="shared" si="0"/>
        <v>BOMBEIRO CIVIL MESTRE (36H SEMANAIS)</v>
      </c>
      <c r="H11" s="102">
        <v>47.22</v>
      </c>
    </row>
    <row r="12" spans="1:8" x14ac:dyDescent="0.25">
      <c r="C12" s="99">
        <f>SUM(C7:C11)</f>
        <v>82</v>
      </c>
    </row>
    <row r="14" spans="1:8" x14ac:dyDescent="0.25">
      <c r="A14" s="101"/>
    </row>
  </sheetData>
  <sortState xmlns:xlrd2="http://schemas.microsoft.com/office/spreadsheetml/2017/richdata2" ref="A7:I11">
    <sortCondition ref="A7:A11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2FCBE-9E93-4740-AE58-4FB63CC621A0}">
  <dimension ref="A1:F54"/>
  <sheetViews>
    <sheetView tabSelected="1" view="pageBreakPreview" zoomScale="60" zoomScaleNormal="100" workbookViewId="0">
      <selection activeCell="K9" sqref="K9"/>
    </sheetView>
  </sheetViews>
  <sheetFormatPr defaultRowHeight="13.2" x14ac:dyDescent="0.25"/>
  <cols>
    <col min="2" max="2" width="12.109375" customWidth="1"/>
    <col min="3" max="3" width="11" customWidth="1"/>
    <col min="4" max="4" width="14.33203125" customWidth="1"/>
    <col min="5" max="5" width="13.5546875" customWidth="1"/>
    <col min="6" max="6" width="17.109375" customWidth="1"/>
  </cols>
  <sheetData>
    <row r="1" spans="1:6" ht="24" customHeight="1" x14ac:dyDescent="0.25">
      <c r="A1" s="190" t="s">
        <v>147</v>
      </c>
      <c r="B1" s="190"/>
      <c r="C1" s="190"/>
      <c r="D1" s="190"/>
      <c r="E1" s="190"/>
      <c r="F1" s="190"/>
    </row>
    <row r="2" spans="1:6" ht="39.6" x14ac:dyDescent="0.25">
      <c r="A2" s="138" t="s">
        <v>148</v>
      </c>
      <c r="B2" s="138" t="s">
        <v>95</v>
      </c>
      <c r="C2" s="138" t="s">
        <v>130</v>
      </c>
      <c r="D2" s="140" t="s">
        <v>132</v>
      </c>
      <c r="E2" s="139" t="s">
        <v>150</v>
      </c>
      <c r="F2" s="152" t="s">
        <v>149</v>
      </c>
    </row>
    <row r="3" spans="1:6" ht="12.75" customHeight="1" x14ac:dyDescent="0.25">
      <c r="A3" s="131">
        <v>1</v>
      </c>
      <c r="B3" s="136">
        <v>2</v>
      </c>
      <c r="C3" s="137">
        <v>129.80000000000001</v>
      </c>
      <c r="D3" s="141">
        <f>B3*C3</f>
        <v>259.60000000000002</v>
      </c>
      <c r="E3" s="142">
        <v>60</v>
      </c>
      <c r="F3" s="153">
        <f>D3/E3</f>
        <v>4.3266666666666671</v>
      </c>
    </row>
    <row r="4" spans="1:6" ht="12.75" customHeight="1" x14ac:dyDescent="0.25">
      <c r="A4" s="130">
        <v>2</v>
      </c>
      <c r="B4" s="133">
        <v>3</v>
      </c>
      <c r="C4" s="134">
        <v>58.8</v>
      </c>
      <c r="D4" s="141">
        <f t="shared" ref="D4:D46" si="0">B4*C4</f>
        <v>176.39999999999998</v>
      </c>
      <c r="E4" s="142">
        <v>60</v>
      </c>
      <c r="F4" s="153">
        <f t="shared" ref="F4:F46" si="1">D4/E4</f>
        <v>2.9399999999999995</v>
      </c>
    </row>
    <row r="5" spans="1:6" x14ac:dyDescent="0.25">
      <c r="A5" s="130">
        <v>3</v>
      </c>
      <c r="B5" s="133">
        <v>4</v>
      </c>
      <c r="C5" s="134">
        <v>48.51</v>
      </c>
      <c r="D5" s="141">
        <f t="shared" si="0"/>
        <v>194.04</v>
      </c>
      <c r="E5" s="142">
        <v>60</v>
      </c>
      <c r="F5" s="153">
        <f t="shared" si="1"/>
        <v>3.234</v>
      </c>
    </row>
    <row r="6" spans="1:6" ht="12.75" customHeight="1" x14ac:dyDescent="0.25">
      <c r="A6" s="130">
        <v>4</v>
      </c>
      <c r="B6" s="133">
        <v>6</v>
      </c>
      <c r="C6" s="134">
        <v>63.96</v>
      </c>
      <c r="D6" s="141">
        <f t="shared" si="0"/>
        <v>383.76</v>
      </c>
      <c r="E6" s="142">
        <v>60</v>
      </c>
      <c r="F6" s="153">
        <f t="shared" si="1"/>
        <v>6.3959999999999999</v>
      </c>
    </row>
    <row r="7" spans="1:6" ht="12.75" customHeight="1" x14ac:dyDescent="0.25">
      <c r="A7" s="130">
        <v>5</v>
      </c>
      <c r="B7" s="133">
        <v>1</v>
      </c>
      <c r="C7" s="134">
        <v>414.26</v>
      </c>
      <c r="D7" s="141">
        <f t="shared" si="0"/>
        <v>414.26</v>
      </c>
      <c r="E7" s="142">
        <v>60</v>
      </c>
      <c r="F7" s="153">
        <f t="shared" si="1"/>
        <v>6.9043333333333328</v>
      </c>
    </row>
    <row r="8" spans="1:6" x14ac:dyDescent="0.25">
      <c r="A8" s="129">
        <v>6</v>
      </c>
      <c r="B8" s="132">
        <v>15</v>
      </c>
      <c r="C8" s="135">
        <v>184.89</v>
      </c>
      <c r="D8" s="141">
        <f t="shared" si="0"/>
        <v>2773.35</v>
      </c>
      <c r="E8" s="143">
        <v>36</v>
      </c>
      <c r="F8" s="153">
        <f t="shared" si="1"/>
        <v>77.037499999999994</v>
      </c>
    </row>
    <row r="9" spans="1:6" x14ac:dyDescent="0.25">
      <c r="A9" s="130">
        <v>7</v>
      </c>
      <c r="B9" s="133">
        <v>3</v>
      </c>
      <c r="C9" s="134">
        <v>43.03</v>
      </c>
      <c r="D9" s="141">
        <f t="shared" si="0"/>
        <v>129.09</v>
      </c>
      <c r="E9" s="142">
        <v>36</v>
      </c>
      <c r="F9" s="153">
        <f t="shared" si="1"/>
        <v>3.5858333333333334</v>
      </c>
    </row>
    <row r="10" spans="1:6" x14ac:dyDescent="0.25">
      <c r="A10" s="130">
        <v>8</v>
      </c>
      <c r="B10" s="133">
        <v>25</v>
      </c>
      <c r="C10" s="134">
        <v>236.34</v>
      </c>
      <c r="D10" s="141">
        <f t="shared" si="0"/>
        <v>5908.5</v>
      </c>
      <c r="E10" s="142">
        <v>60</v>
      </c>
      <c r="F10" s="153">
        <f t="shared" si="1"/>
        <v>98.474999999999994</v>
      </c>
    </row>
    <row r="11" spans="1:6" x14ac:dyDescent="0.25">
      <c r="A11" s="130">
        <v>9</v>
      </c>
      <c r="B11" s="133">
        <v>4</v>
      </c>
      <c r="C11" s="134">
        <v>131.68</v>
      </c>
      <c r="D11" s="141">
        <f t="shared" si="0"/>
        <v>526.72</v>
      </c>
      <c r="E11" s="142">
        <v>36</v>
      </c>
      <c r="F11" s="153">
        <f t="shared" si="1"/>
        <v>14.631111111111112</v>
      </c>
    </row>
    <row r="12" spans="1:6" x14ac:dyDescent="0.25">
      <c r="A12" s="130">
        <v>10</v>
      </c>
      <c r="B12" s="133">
        <v>3</v>
      </c>
      <c r="C12" s="134">
        <v>52.96</v>
      </c>
      <c r="D12" s="141">
        <f t="shared" si="0"/>
        <v>158.88</v>
      </c>
      <c r="E12" s="142">
        <v>60</v>
      </c>
      <c r="F12" s="153">
        <f t="shared" si="1"/>
        <v>2.6480000000000001</v>
      </c>
    </row>
    <row r="13" spans="1:6" x14ac:dyDescent="0.25">
      <c r="A13" s="130">
        <v>11</v>
      </c>
      <c r="B13" s="133">
        <v>3</v>
      </c>
      <c r="C13" s="134">
        <v>63.28</v>
      </c>
      <c r="D13" s="141">
        <f t="shared" si="0"/>
        <v>189.84</v>
      </c>
      <c r="E13" s="142">
        <v>60</v>
      </c>
      <c r="F13" s="153">
        <f t="shared" si="1"/>
        <v>3.1640000000000001</v>
      </c>
    </row>
    <row r="14" spans="1:6" x14ac:dyDescent="0.25">
      <c r="A14" s="130">
        <v>12</v>
      </c>
      <c r="B14" s="133">
        <v>4</v>
      </c>
      <c r="C14" s="134">
        <v>5436.25</v>
      </c>
      <c r="D14" s="141">
        <f t="shared" si="0"/>
        <v>21745</v>
      </c>
      <c r="E14" s="142">
        <v>60</v>
      </c>
      <c r="F14" s="153">
        <f t="shared" si="1"/>
        <v>362.41666666666669</v>
      </c>
    </row>
    <row r="15" spans="1:6" x14ac:dyDescent="0.25">
      <c r="A15" s="130">
        <v>13</v>
      </c>
      <c r="B15" s="133">
        <v>4</v>
      </c>
      <c r="C15" s="134">
        <v>1535.23</v>
      </c>
      <c r="D15" s="141">
        <f t="shared" si="0"/>
        <v>6140.92</v>
      </c>
      <c r="E15" s="142">
        <v>36</v>
      </c>
      <c r="F15" s="153">
        <f t="shared" si="1"/>
        <v>170.58111111111111</v>
      </c>
    </row>
    <row r="16" spans="1:6" x14ac:dyDescent="0.25">
      <c r="A16" s="130">
        <v>14</v>
      </c>
      <c r="B16" s="133">
        <v>4</v>
      </c>
      <c r="C16" s="134">
        <v>1223.8599999999999</v>
      </c>
      <c r="D16" s="141">
        <f t="shared" si="0"/>
        <v>4895.4399999999996</v>
      </c>
      <c r="E16" s="142">
        <v>60</v>
      </c>
      <c r="F16" s="153">
        <f t="shared" si="1"/>
        <v>81.590666666666664</v>
      </c>
    </row>
    <row r="17" spans="1:6" x14ac:dyDescent="0.25">
      <c r="A17" s="130">
        <v>15</v>
      </c>
      <c r="B17" s="133">
        <v>4</v>
      </c>
      <c r="C17" s="134">
        <v>667.19</v>
      </c>
      <c r="D17" s="141">
        <f t="shared" si="0"/>
        <v>2668.76</v>
      </c>
      <c r="E17" s="142">
        <v>60</v>
      </c>
      <c r="F17" s="153">
        <f t="shared" si="1"/>
        <v>44.479333333333336</v>
      </c>
    </row>
    <row r="18" spans="1:6" x14ac:dyDescent="0.25">
      <c r="A18" s="130">
        <v>16</v>
      </c>
      <c r="B18" s="133">
        <v>2</v>
      </c>
      <c r="C18" s="134">
        <v>485.23</v>
      </c>
      <c r="D18" s="141">
        <f t="shared" si="0"/>
        <v>970.46</v>
      </c>
      <c r="E18" s="142">
        <v>60</v>
      </c>
      <c r="F18" s="153">
        <f t="shared" si="1"/>
        <v>16.174333333333333</v>
      </c>
    </row>
    <row r="19" spans="1:6" x14ac:dyDescent="0.25">
      <c r="A19" s="130">
        <v>17</v>
      </c>
      <c r="B19" s="133">
        <v>3</v>
      </c>
      <c r="C19" s="134">
        <v>126.59</v>
      </c>
      <c r="D19" s="141">
        <f t="shared" si="0"/>
        <v>379.77</v>
      </c>
      <c r="E19" s="142">
        <v>60</v>
      </c>
      <c r="F19" s="153">
        <f t="shared" si="1"/>
        <v>6.3294999999999995</v>
      </c>
    </row>
    <row r="20" spans="1:6" x14ac:dyDescent="0.25">
      <c r="A20" s="130">
        <v>18</v>
      </c>
      <c r="B20" s="133">
        <v>4</v>
      </c>
      <c r="C20" s="134">
        <v>13656.1</v>
      </c>
      <c r="D20" s="141">
        <f t="shared" si="0"/>
        <v>54624.4</v>
      </c>
      <c r="E20" s="142">
        <v>160</v>
      </c>
      <c r="F20" s="153">
        <f t="shared" si="1"/>
        <v>341.40250000000003</v>
      </c>
    </row>
    <row r="21" spans="1:6" x14ac:dyDescent="0.25">
      <c r="A21" s="130">
        <v>19</v>
      </c>
      <c r="B21" s="133">
        <v>1</v>
      </c>
      <c r="C21" s="134">
        <v>801.51</v>
      </c>
      <c r="D21" s="141">
        <f t="shared" si="0"/>
        <v>801.51</v>
      </c>
      <c r="E21" s="142">
        <v>120</v>
      </c>
      <c r="F21" s="153">
        <f t="shared" si="1"/>
        <v>6.6792499999999997</v>
      </c>
    </row>
    <row r="22" spans="1:6" x14ac:dyDescent="0.25">
      <c r="A22" s="130">
        <v>20</v>
      </c>
      <c r="B22" s="133">
        <v>3</v>
      </c>
      <c r="C22" s="134">
        <v>50.88</v>
      </c>
      <c r="D22" s="141">
        <f t="shared" si="0"/>
        <v>152.64000000000001</v>
      </c>
      <c r="E22" s="142">
        <v>60</v>
      </c>
      <c r="F22" s="153">
        <f t="shared" si="1"/>
        <v>2.544</v>
      </c>
    </row>
    <row r="23" spans="1:6" x14ac:dyDescent="0.25">
      <c r="A23" s="130">
        <v>21</v>
      </c>
      <c r="B23" s="133">
        <v>3</v>
      </c>
      <c r="C23" s="134">
        <v>82.34</v>
      </c>
      <c r="D23" s="141">
        <f t="shared" si="0"/>
        <v>247.02</v>
      </c>
      <c r="E23" s="142">
        <v>24</v>
      </c>
      <c r="F23" s="153">
        <f t="shared" si="1"/>
        <v>10.2925</v>
      </c>
    </row>
    <row r="24" spans="1:6" x14ac:dyDescent="0.25">
      <c r="A24" s="130">
        <v>22</v>
      </c>
      <c r="B24" s="133">
        <v>1</v>
      </c>
      <c r="C24" s="134">
        <v>304.89</v>
      </c>
      <c r="D24" s="141">
        <f t="shared" si="0"/>
        <v>304.89</v>
      </c>
      <c r="E24" s="142">
        <v>24</v>
      </c>
      <c r="F24" s="153">
        <f t="shared" si="1"/>
        <v>12.703749999999999</v>
      </c>
    </row>
    <row r="25" spans="1:6" x14ac:dyDescent="0.25">
      <c r="A25" s="130">
        <v>23</v>
      </c>
      <c r="B25" s="133">
        <v>2</v>
      </c>
      <c r="C25" s="134">
        <v>136</v>
      </c>
      <c r="D25" s="141">
        <f t="shared" si="0"/>
        <v>272</v>
      </c>
      <c r="E25" s="142">
        <v>60</v>
      </c>
      <c r="F25" s="153">
        <f t="shared" si="1"/>
        <v>4.5333333333333332</v>
      </c>
    </row>
    <row r="26" spans="1:6" x14ac:dyDescent="0.25">
      <c r="A26" s="130">
        <v>24</v>
      </c>
      <c r="B26" s="133">
        <v>2</v>
      </c>
      <c r="C26" s="134">
        <v>58.67</v>
      </c>
      <c r="D26" s="141">
        <f t="shared" si="0"/>
        <v>117.34</v>
      </c>
      <c r="E26" s="142">
        <v>24</v>
      </c>
      <c r="F26" s="153">
        <f t="shared" si="1"/>
        <v>4.8891666666666671</v>
      </c>
    </row>
    <row r="27" spans="1:6" x14ac:dyDescent="0.25">
      <c r="A27" s="130">
        <v>25</v>
      </c>
      <c r="B27" s="133">
        <v>11</v>
      </c>
      <c r="C27" s="134">
        <v>179.6</v>
      </c>
      <c r="D27" s="141">
        <f t="shared" si="0"/>
        <v>1975.6</v>
      </c>
      <c r="E27" s="142">
        <v>60</v>
      </c>
      <c r="F27" s="153">
        <f t="shared" si="1"/>
        <v>32.926666666666662</v>
      </c>
    </row>
    <row r="28" spans="1:6" x14ac:dyDescent="0.25">
      <c r="A28" s="130">
        <v>26</v>
      </c>
      <c r="B28" s="133">
        <v>5</v>
      </c>
      <c r="C28" s="134">
        <v>26.21</v>
      </c>
      <c r="D28" s="141">
        <f t="shared" si="0"/>
        <v>131.05000000000001</v>
      </c>
      <c r="E28" s="142">
        <v>24</v>
      </c>
      <c r="F28" s="153">
        <f t="shared" si="1"/>
        <v>5.4604166666666671</v>
      </c>
    </row>
    <row r="29" spans="1:6" x14ac:dyDescent="0.25">
      <c r="A29" s="130">
        <v>27</v>
      </c>
      <c r="B29" s="133">
        <v>10</v>
      </c>
      <c r="C29" s="134">
        <v>52.31</v>
      </c>
      <c r="D29" s="141">
        <f t="shared" si="0"/>
        <v>523.1</v>
      </c>
      <c r="E29" s="142">
        <v>12</v>
      </c>
      <c r="F29" s="153">
        <f t="shared" si="1"/>
        <v>43.591666666666669</v>
      </c>
    </row>
    <row r="30" spans="1:6" x14ac:dyDescent="0.25">
      <c r="A30" s="130">
        <v>28</v>
      </c>
      <c r="B30" s="133">
        <v>2</v>
      </c>
      <c r="C30" s="134">
        <v>62.24</v>
      </c>
      <c r="D30" s="141">
        <f t="shared" si="0"/>
        <v>124.48</v>
      </c>
      <c r="E30" s="142">
        <v>36</v>
      </c>
      <c r="F30" s="153">
        <f t="shared" si="1"/>
        <v>3.4577777777777778</v>
      </c>
    </row>
    <row r="31" spans="1:6" x14ac:dyDescent="0.25">
      <c r="A31" s="130">
        <v>29</v>
      </c>
      <c r="B31" s="133">
        <v>60</v>
      </c>
      <c r="C31" s="134">
        <v>31.47</v>
      </c>
      <c r="D31" s="141">
        <f t="shared" si="0"/>
        <v>1888.1999999999998</v>
      </c>
      <c r="E31" s="142">
        <v>36</v>
      </c>
      <c r="F31" s="153">
        <f t="shared" si="1"/>
        <v>52.449999999999996</v>
      </c>
    </row>
    <row r="32" spans="1:6" x14ac:dyDescent="0.25">
      <c r="A32" s="130">
        <v>30</v>
      </c>
      <c r="B32" s="133">
        <v>3</v>
      </c>
      <c r="C32" s="134">
        <v>665.14</v>
      </c>
      <c r="D32" s="141">
        <f t="shared" si="0"/>
        <v>1995.42</v>
      </c>
      <c r="E32" s="142">
        <v>36</v>
      </c>
      <c r="F32" s="153">
        <f t="shared" si="1"/>
        <v>55.428333333333335</v>
      </c>
    </row>
    <row r="33" spans="1:6" x14ac:dyDescent="0.25">
      <c r="A33" s="130">
        <v>31</v>
      </c>
      <c r="B33" s="133">
        <v>3</v>
      </c>
      <c r="C33" s="134">
        <v>162.9</v>
      </c>
      <c r="D33" s="141">
        <f t="shared" si="0"/>
        <v>488.70000000000005</v>
      </c>
      <c r="E33" s="142">
        <v>120</v>
      </c>
      <c r="F33" s="153">
        <f t="shared" si="1"/>
        <v>4.0725000000000007</v>
      </c>
    </row>
    <row r="34" spans="1:6" x14ac:dyDescent="0.25">
      <c r="A34" s="130">
        <v>32</v>
      </c>
      <c r="B34" s="133">
        <v>2</v>
      </c>
      <c r="C34" s="134">
        <v>506.2</v>
      </c>
      <c r="D34" s="141">
        <f t="shared" si="0"/>
        <v>1012.4</v>
      </c>
      <c r="E34" s="142">
        <v>60</v>
      </c>
      <c r="F34" s="153">
        <f t="shared" si="1"/>
        <v>16.873333333333331</v>
      </c>
    </row>
    <row r="35" spans="1:6" x14ac:dyDescent="0.25">
      <c r="A35" s="130">
        <v>33</v>
      </c>
      <c r="B35" s="133">
        <v>3</v>
      </c>
      <c r="C35" s="134">
        <v>273.99</v>
      </c>
      <c r="D35" s="141">
        <f t="shared" si="0"/>
        <v>821.97</v>
      </c>
      <c r="E35" s="142">
        <v>120</v>
      </c>
      <c r="F35" s="153">
        <f t="shared" si="1"/>
        <v>6.8497500000000002</v>
      </c>
    </row>
    <row r="36" spans="1:6" x14ac:dyDescent="0.25">
      <c r="A36" s="130">
        <v>34</v>
      </c>
      <c r="B36" s="133">
        <v>3</v>
      </c>
      <c r="C36" s="134">
        <v>54.13</v>
      </c>
      <c r="D36" s="141">
        <f t="shared" si="0"/>
        <v>162.39000000000001</v>
      </c>
      <c r="E36" s="142">
        <v>60</v>
      </c>
      <c r="F36" s="153">
        <f t="shared" si="1"/>
        <v>2.7065000000000001</v>
      </c>
    </row>
    <row r="37" spans="1:6" x14ac:dyDescent="0.25">
      <c r="A37" s="130">
        <v>35</v>
      </c>
      <c r="B37" s="133">
        <v>60</v>
      </c>
      <c r="C37" s="134">
        <v>11.51</v>
      </c>
      <c r="D37" s="141">
        <f t="shared" si="0"/>
        <v>690.6</v>
      </c>
      <c r="E37" s="142">
        <v>36</v>
      </c>
      <c r="F37" s="153">
        <f t="shared" si="1"/>
        <v>19.183333333333334</v>
      </c>
    </row>
    <row r="38" spans="1:6" x14ac:dyDescent="0.25">
      <c r="A38" s="130">
        <v>36</v>
      </c>
      <c r="B38" s="133">
        <v>8</v>
      </c>
      <c r="C38" s="134">
        <v>127.23</v>
      </c>
      <c r="D38" s="141">
        <f t="shared" si="0"/>
        <v>1017.84</v>
      </c>
      <c r="E38" s="142">
        <v>60</v>
      </c>
      <c r="F38" s="153">
        <f t="shared" si="1"/>
        <v>16.964000000000002</v>
      </c>
    </row>
    <row r="39" spans="1:6" x14ac:dyDescent="0.25">
      <c r="A39" s="130">
        <v>37</v>
      </c>
      <c r="B39" s="133">
        <v>82</v>
      </c>
      <c r="C39" s="134">
        <v>8.14</v>
      </c>
      <c r="D39" s="141">
        <f t="shared" si="0"/>
        <v>667.48</v>
      </c>
      <c r="E39" s="142">
        <v>36</v>
      </c>
      <c r="F39" s="153">
        <f t="shared" si="1"/>
        <v>18.54111111111111</v>
      </c>
    </row>
    <row r="40" spans="1:6" x14ac:dyDescent="0.25">
      <c r="A40" s="130">
        <v>38</v>
      </c>
      <c r="B40" s="133">
        <v>3</v>
      </c>
      <c r="C40" s="134">
        <v>90.44</v>
      </c>
      <c r="D40" s="141">
        <f t="shared" si="0"/>
        <v>271.32</v>
      </c>
      <c r="E40" s="142">
        <v>120</v>
      </c>
      <c r="F40" s="153">
        <f t="shared" si="1"/>
        <v>2.2610000000000001</v>
      </c>
    </row>
    <row r="41" spans="1:6" x14ac:dyDescent="0.25">
      <c r="A41" s="130">
        <v>39</v>
      </c>
      <c r="B41" s="133">
        <v>2</v>
      </c>
      <c r="C41" s="134">
        <v>267.77</v>
      </c>
      <c r="D41" s="141">
        <f t="shared" si="0"/>
        <v>535.54</v>
      </c>
      <c r="E41" s="142">
        <v>120</v>
      </c>
      <c r="F41" s="153">
        <f t="shared" si="1"/>
        <v>4.4628333333333332</v>
      </c>
    </row>
    <row r="42" spans="1:6" x14ac:dyDescent="0.25">
      <c r="A42" s="130">
        <v>40</v>
      </c>
      <c r="B42" s="133">
        <v>80</v>
      </c>
      <c r="C42" s="134">
        <v>2.12</v>
      </c>
      <c r="D42" s="141">
        <f t="shared" si="0"/>
        <v>169.60000000000002</v>
      </c>
      <c r="E42" s="142">
        <v>36</v>
      </c>
      <c r="F42" s="153">
        <f t="shared" si="1"/>
        <v>4.7111111111111121</v>
      </c>
    </row>
    <row r="43" spans="1:6" x14ac:dyDescent="0.25">
      <c r="A43" s="130">
        <v>41</v>
      </c>
      <c r="B43" s="133">
        <v>2</v>
      </c>
      <c r="C43" s="134">
        <v>163.69999999999999</v>
      </c>
      <c r="D43" s="141">
        <f t="shared" si="0"/>
        <v>327.39999999999998</v>
      </c>
      <c r="E43" s="142">
        <v>60</v>
      </c>
      <c r="F43" s="153">
        <f>D43/E43</f>
        <v>5.4566666666666661</v>
      </c>
    </row>
    <row r="44" spans="1:6" x14ac:dyDescent="0.25">
      <c r="A44" s="130">
        <v>42</v>
      </c>
      <c r="B44" s="133">
        <v>2</v>
      </c>
      <c r="C44" s="134">
        <v>219.86</v>
      </c>
      <c r="D44" s="141">
        <f t="shared" si="0"/>
        <v>439.72</v>
      </c>
      <c r="E44" s="142">
        <v>36</v>
      </c>
      <c r="F44" s="153">
        <f t="shared" si="1"/>
        <v>12.214444444444446</v>
      </c>
    </row>
    <row r="45" spans="1:6" x14ac:dyDescent="0.25">
      <c r="A45" s="144">
        <v>43</v>
      </c>
      <c r="B45" s="145">
        <v>1</v>
      </c>
      <c r="C45" s="146">
        <v>997.44</v>
      </c>
      <c r="D45" s="147">
        <f t="shared" si="0"/>
        <v>997.44</v>
      </c>
      <c r="E45" s="148">
        <v>60</v>
      </c>
      <c r="F45" s="153">
        <f t="shared" si="1"/>
        <v>16.624000000000002</v>
      </c>
    </row>
    <row r="46" spans="1:6" x14ac:dyDescent="0.25">
      <c r="A46" s="149">
        <v>44</v>
      </c>
      <c r="B46" s="142">
        <v>3</v>
      </c>
      <c r="C46" s="150">
        <v>31.92</v>
      </c>
      <c r="D46" s="151">
        <f t="shared" si="0"/>
        <v>95.76</v>
      </c>
      <c r="E46" s="142">
        <v>60</v>
      </c>
      <c r="F46" s="153">
        <f t="shared" si="1"/>
        <v>1.5960000000000001</v>
      </c>
    </row>
    <row r="47" spans="1:6" x14ac:dyDescent="0.25">
      <c r="A47" s="189" t="s">
        <v>146</v>
      </c>
      <c r="B47" s="189"/>
      <c r="C47" s="189"/>
      <c r="D47" s="189"/>
      <c r="E47" s="189"/>
      <c r="F47" s="154">
        <f>SUM(F3:F46)</f>
        <v>1613.79</v>
      </c>
    </row>
    <row r="48" spans="1:6" x14ac:dyDescent="0.25">
      <c r="A48" s="189" t="s">
        <v>151</v>
      </c>
      <c r="B48" s="189"/>
      <c r="C48" s="189"/>
      <c r="D48" s="189"/>
      <c r="E48" s="189"/>
      <c r="F48" s="155">
        <f>F47/82</f>
        <v>19.680365853658536</v>
      </c>
    </row>
    <row r="52" spans="1:1" x14ac:dyDescent="0.25">
      <c r="A52" t="s">
        <v>157</v>
      </c>
    </row>
    <row r="53" spans="1:1" x14ac:dyDescent="0.25">
      <c r="A53" t="s">
        <v>158</v>
      </c>
    </row>
    <row r="54" spans="1:1" x14ac:dyDescent="0.25">
      <c r="A54" t="s">
        <v>159</v>
      </c>
    </row>
  </sheetData>
  <mergeCells count="3">
    <mergeCell ref="A47:E47"/>
    <mergeCell ref="A48:E48"/>
    <mergeCell ref="A1:F1"/>
  </mergeCells>
  <pageMargins left="0.511811024" right="0.511811024" top="0.78740157499999996" bottom="0.78740157499999996" header="0.31496062000000002" footer="0.31496062000000002"/>
  <pageSetup paperSize="9" scale="9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0BEC8-2F2A-4F92-99E7-0C8B096029D9}">
  <dimension ref="A1:F61"/>
  <sheetViews>
    <sheetView view="pageBreakPreview" topLeftCell="A39" zoomScale="60" zoomScaleNormal="100" workbookViewId="0">
      <selection activeCell="K9" sqref="K9"/>
    </sheetView>
  </sheetViews>
  <sheetFormatPr defaultRowHeight="13.2" x14ac:dyDescent="0.25"/>
  <cols>
    <col min="1" max="1" width="10.109375" customWidth="1"/>
    <col min="2" max="2" width="12" customWidth="1"/>
    <col min="3" max="3" width="14.33203125" customWidth="1"/>
    <col min="4" max="4" width="13.33203125" customWidth="1"/>
    <col min="5" max="5" width="11.44140625" customWidth="1"/>
    <col min="6" max="6" width="13.44140625" customWidth="1"/>
  </cols>
  <sheetData>
    <row r="1" spans="1:6" ht="27" customHeight="1" x14ac:dyDescent="0.25">
      <c r="A1" s="191" t="s">
        <v>152</v>
      </c>
      <c r="B1" s="190"/>
      <c r="C1" s="190"/>
      <c r="D1" s="190"/>
      <c r="E1" s="190"/>
      <c r="F1" s="190"/>
    </row>
    <row r="2" spans="1:6" ht="44.25" customHeight="1" x14ac:dyDescent="0.25">
      <c r="A2" s="138" t="s">
        <v>148</v>
      </c>
      <c r="B2" s="138" t="s">
        <v>95</v>
      </c>
      <c r="C2" s="138" t="s">
        <v>130</v>
      </c>
      <c r="D2" s="140" t="s">
        <v>132</v>
      </c>
      <c r="E2" s="139" t="s">
        <v>150</v>
      </c>
      <c r="F2" s="152" t="s">
        <v>149</v>
      </c>
    </row>
    <row r="3" spans="1:6" x14ac:dyDescent="0.25">
      <c r="A3" s="131">
        <v>1</v>
      </c>
      <c r="B3" s="136">
        <v>12</v>
      </c>
      <c r="C3" s="137">
        <v>12.74</v>
      </c>
      <c r="D3" s="141">
        <f>B3*C3</f>
        <v>152.88</v>
      </c>
      <c r="E3" s="142">
        <v>24</v>
      </c>
      <c r="F3" s="153">
        <f>D3/E3</f>
        <v>6.37</v>
      </c>
    </row>
    <row r="4" spans="1:6" x14ac:dyDescent="0.25">
      <c r="A4" s="130">
        <v>2</v>
      </c>
      <c r="B4" s="133">
        <v>12</v>
      </c>
      <c r="C4" s="134">
        <v>9.14</v>
      </c>
      <c r="D4" s="141">
        <f t="shared" ref="D4:D55" si="0">B4*C4</f>
        <v>109.68</v>
      </c>
      <c r="E4" s="142">
        <v>24</v>
      </c>
      <c r="F4" s="153">
        <f t="shared" ref="F4:F55" si="1">D4/E4</f>
        <v>4.57</v>
      </c>
    </row>
    <row r="5" spans="1:6" x14ac:dyDescent="0.25">
      <c r="A5" s="130">
        <v>3</v>
      </c>
      <c r="B5" s="133">
        <v>12</v>
      </c>
      <c r="C5" s="134">
        <v>173.90199999999999</v>
      </c>
      <c r="D5" s="141">
        <f t="shared" si="0"/>
        <v>2086.8239999999996</v>
      </c>
      <c r="E5" s="142">
        <v>60</v>
      </c>
      <c r="F5" s="153">
        <f t="shared" si="1"/>
        <v>34.780399999999993</v>
      </c>
    </row>
    <row r="6" spans="1:6" x14ac:dyDescent="0.25">
      <c r="A6" s="130">
        <v>4</v>
      </c>
      <c r="B6" s="133">
        <v>36</v>
      </c>
      <c r="C6" s="134">
        <v>2.4</v>
      </c>
      <c r="D6" s="141">
        <f t="shared" si="0"/>
        <v>86.399999999999991</v>
      </c>
      <c r="E6" s="142">
        <v>36</v>
      </c>
      <c r="F6" s="153">
        <f t="shared" si="1"/>
        <v>2.4</v>
      </c>
    </row>
    <row r="7" spans="1:6" x14ac:dyDescent="0.25">
      <c r="A7" s="130">
        <v>5</v>
      </c>
      <c r="B7" s="133">
        <v>36</v>
      </c>
      <c r="C7" s="134">
        <v>2.13</v>
      </c>
      <c r="D7" s="141">
        <f t="shared" si="0"/>
        <v>76.679999999999993</v>
      </c>
      <c r="E7" s="142">
        <v>36</v>
      </c>
      <c r="F7" s="153">
        <f t="shared" si="1"/>
        <v>2.13</v>
      </c>
    </row>
    <row r="8" spans="1:6" x14ac:dyDescent="0.25">
      <c r="A8" s="129">
        <v>6</v>
      </c>
      <c r="B8" s="132">
        <v>36</v>
      </c>
      <c r="C8" s="135">
        <v>4.3</v>
      </c>
      <c r="D8" s="141">
        <f t="shared" si="0"/>
        <v>154.79999999999998</v>
      </c>
      <c r="E8" s="143">
        <v>36</v>
      </c>
      <c r="F8" s="153">
        <f t="shared" si="1"/>
        <v>4.3</v>
      </c>
    </row>
    <row r="9" spans="1:6" x14ac:dyDescent="0.25">
      <c r="A9" s="130">
        <v>7</v>
      </c>
      <c r="B9" s="133">
        <v>36</v>
      </c>
      <c r="C9" s="134">
        <v>4.7300000000000004</v>
      </c>
      <c r="D9" s="141">
        <f t="shared" si="0"/>
        <v>170.28000000000003</v>
      </c>
      <c r="E9" s="142">
        <v>36</v>
      </c>
      <c r="F9" s="153">
        <f t="shared" si="1"/>
        <v>4.7300000000000004</v>
      </c>
    </row>
    <row r="10" spans="1:6" x14ac:dyDescent="0.25">
      <c r="A10" s="130">
        <v>8</v>
      </c>
      <c r="B10" s="133">
        <v>36</v>
      </c>
      <c r="C10" s="134">
        <v>9.6199999999999992</v>
      </c>
      <c r="D10" s="141">
        <f t="shared" si="0"/>
        <v>346.32</v>
      </c>
      <c r="E10" s="142">
        <v>36</v>
      </c>
      <c r="F10" s="153">
        <f t="shared" si="1"/>
        <v>9.6199999999999992</v>
      </c>
    </row>
    <row r="11" spans="1:6" x14ac:dyDescent="0.25">
      <c r="A11" s="130">
        <v>9</v>
      </c>
      <c r="B11" s="133">
        <v>12</v>
      </c>
      <c r="C11" s="134">
        <v>31.49</v>
      </c>
      <c r="D11" s="141">
        <f t="shared" si="0"/>
        <v>377.88</v>
      </c>
      <c r="E11" s="142">
        <v>36</v>
      </c>
      <c r="F11" s="153">
        <f t="shared" si="1"/>
        <v>10.496666666666666</v>
      </c>
    </row>
    <row r="12" spans="1:6" x14ac:dyDescent="0.25">
      <c r="A12" s="130">
        <v>10</v>
      </c>
      <c r="B12" s="133">
        <v>12</v>
      </c>
      <c r="C12" s="134">
        <v>41.31</v>
      </c>
      <c r="D12" s="141">
        <f t="shared" si="0"/>
        <v>495.72</v>
      </c>
      <c r="E12" s="142">
        <v>36</v>
      </c>
      <c r="F12" s="153">
        <f t="shared" si="1"/>
        <v>13.770000000000001</v>
      </c>
    </row>
    <row r="13" spans="1:6" x14ac:dyDescent="0.25">
      <c r="A13" s="130">
        <v>11</v>
      </c>
      <c r="B13" s="133">
        <v>2</v>
      </c>
      <c r="C13" s="134">
        <v>65.92</v>
      </c>
      <c r="D13" s="141">
        <f t="shared" si="0"/>
        <v>131.84</v>
      </c>
      <c r="E13" s="142">
        <v>60</v>
      </c>
      <c r="F13" s="153">
        <f t="shared" si="1"/>
        <v>2.1973333333333334</v>
      </c>
    </row>
    <row r="14" spans="1:6" x14ac:dyDescent="0.25">
      <c r="A14" s="130">
        <v>12</v>
      </c>
      <c r="B14" s="133">
        <v>2</v>
      </c>
      <c r="C14" s="134">
        <v>75.930000000000007</v>
      </c>
      <c r="D14" s="141">
        <f t="shared" si="0"/>
        <v>151.86000000000001</v>
      </c>
      <c r="E14" s="142">
        <v>60</v>
      </c>
      <c r="F14" s="153">
        <f t="shared" si="1"/>
        <v>2.5310000000000001</v>
      </c>
    </row>
    <row r="15" spans="1:6" x14ac:dyDescent="0.25">
      <c r="A15" s="130">
        <v>13</v>
      </c>
      <c r="B15" s="133">
        <v>12</v>
      </c>
      <c r="C15" s="134">
        <v>17.95</v>
      </c>
      <c r="D15" s="141">
        <f t="shared" si="0"/>
        <v>215.39999999999998</v>
      </c>
      <c r="E15" s="142">
        <v>36</v>
      </c>
      <c r="F15" s="153">
        <f t="shared" si="1"/>
        <v>5.9833333333333325</v>
      </c>
    </row>
    <row r="16" spans="1:6" x14ac:dyDescent="0.25">
      <c r="A16" s="130">
        <v>14</v>
      </c>
      <c r="B16" s="133">
        <v>12</v>
      </c>
      <c r="C16" s="134">
        <v>253.8</v>
      </c>
      <c r="D16" s="141">
        <f t="shared" si="0"/>
        <v>3045.6000000000004</v>
      </c>
      <c r="E16" s="142">
        <v>60</v>
      </c>
      <c r="F16" s="153">
        <f t="shared" si="1"/>
        <v>50.760000000000005</v>
      </c>
    </row>
    <row r="17" spans="1:6" x14ac:dyDescent="0.25">
      <c r="A17" s="130">
        <v>15</v>
      </c>
      <c r="B17" s="133">
        <v>12</v>
      </c>
      <c r="C17" s="134">
        <v>56.8</v>
      </c>
      <c r="D17" s="141">
        <f t="shared" si="0"/>
        <v>681.59999999999991</v>
      </c>
      <c r="E17" s="142">
        <v>60</v>
      </c>
      <c r="F17" s="153">
        <f t="shared" si="1"/>
        <v>11.359999999999998</v>
      </c>
    </row>
    <row r="18" spans="1:6" x14ac:dyDescent="0.25">
      <c r="A18" s="130">
        <v>16</v>
      </c>
      <c r="B18" s="133">
        <v>12</v>
      </c>
      <c r="C18" s="134">
        <v>90.02</v>
      </c>
      <c r="D18" s="141">
        <f t="shared" si="0"/>
        <v>1080.24</v>
      </c>
      <c r="E18" s="142">
        <v>60</v>
      </c>
      <c r="F18" s="153">
        <f t="shared" si="1"/>
        <v>18.004000000000001</v>
      </c>
    </row>
    <row r="19" spans="1:6" x14ac:dyDescent="0.25">
      <c r="A19" s="130">
        <v>17</v>
      </c>
      <c r="B19" s="133">
        <v>100</v>
      </c>
      <c r="C19" s="134">
        <v>1.08</v>
      </c>
      <c r="D19" s="141">
        <f t="shared" si="0"/>
        <v>108</v>
      </c>
      <c r="E19" s="142">
        <v>36</v>
      </c>
      <c r="F19" s="153">
        <f t="shared" si="1"/>
        <v>3</v>
      </c>
    </row>
    <row r="20" spans="1:6" x14ac:dyDescent="0.25">
      <c r="A20" s="130">
        <v>18</v>
      </c>
      <c r="B20" s="133">
        <v>12</v>
      </c>
      <c r="C20" s="134">
        <v>14.24</v>
      </c>
      <c r="D20" s="141">
        <f t="shared" si="0"/>
        <v>170.88</v>
      </c>
      <c r="E20" s="142">
        <v>36</v>
      </c>
      <c r="F20" s="153">
        <f t="shared" si="1"/>
        <v>4.7466666666666661</v>
      </c>
    </row>
    <row r="21" spans="1:6" x14ac:dyDescent="0.25">
      <c r="A21" s="130">
        <v>19</v>
      </c>
      <c r="B21" s="133">
        <v>6</v>
      </c>
      <c r="C21" s="134">
        <v>8515.1</v>
      </c>
      <c r="D21" s="141">
        <f t="shared" si="0"/>
        <v>51090.600000000006</v>
      </c>
      <c r="E21" s="142">
        <v>120</v>
      </c>
      <c r="F21" s="153">
        <f t="shared" si="1"/>
        <v>425.75500000000005</v>
      </c>
    </row>
    <row r="22" spans="1:6" x14ac:dyDescent="0.25">
      <c r="A22" s="130">
        <v>20</v>
      </c>
      <c r="B22" s="133">
        <v>12</v>
      </c>
      <c r="C22" s="134">
        <v>15.41</v>
      </c>
      <c r="D22" s="141">
        <f t="shared" si="0"/>
        <v>184.92000000000002</v>
      </c>
      <c r="E22" s="142">
        <v>36</v>
      </c>
      <c r="F22" s="153">
        <f t="shared" si="1"/>
        <v>5.1366666666666667</v>
      </c>
    </row>
    <row r="23" spans="1:6" x14ac:dyDescent="0.25">
      <c r="A23" s="130">
        <v>21</v>
      </c>
      <c r="B23" s="133">
        <v>12</v>
      </c>
      <c r="C23" s="134">
        <v>8.82</v>
      </c>
      <c r="D23" s="141">
        <f t="shared" si="0"/>
        <v>105.84</v>
      </c>
      <c r="E23" s="142">
        <v>36</v>
      </c>
      <c r="F23" s="153">
        <f t="shared" si="1"/>
        <v>2.94</v>
      </c>
    </row>
    <row r="24" spans="1:6" x14ac:dyDescent="0.25">
      <c r="A24" s="130">
        <v>22</v>
      </c>
      <c r="B24" s="133">
        <v>36</v>
      </c>
      <c r="C24" s="134">
        <v>6.53</v>
      </c>
      <c r="D24" s="141">
        <f t="shared" si="0"/>
        <v>235.08</v>
      </c>
      <c r="E24" s="142">
        <v>24</v>
      </c>
      <c r="F24" s="153">
        <f t="shared" si="1"/>
        <v>9.7949999999999999</v>
      </c>
    </row>
    <row r="25" spans="1:6" x14ac:dyDescent="0.25">
      <c r="A25" s="130">
        <v>23</v>
      </c>
      <c r="B25" s="133">
        <v>2</v>
      </c>
      <c r="C25" s="134">
        <v>299</v>
      </c>
      <c r="D25" s="141">
        <f t="shared" si="0"/>
        <v>598</v>
      </c>
      <c r="E25" s="142">
        <v>60</v>
      </c>
      <c r="F25" s="153">
        <f t="shared" si="1"/>
        <v>9.9666666666666668</v>
      </c>
    </row>
    <row r="26" spans="1:6" x14ac:dyDescent="0.25">
      <c r="A26" s="130">
        <v>24</v>
      </c>
      <c r="B26" s="133">
        <v>12</v>
      </c>
      <c r="C26" s="134">
        <v>40.71</v>
      </c>
      <c r="D26" s="141">
        <f t="shared" si="0"/>
        <v>488.52</v>
      </c>
      <c r="E26" s="142">
        <v>60</v>
      </c>
      <c r="F26" s="153">
        <f t="shared" si="1"/>
        <v>8.1419999999999995</v>
      </c>
    </row>
    <row r="27" spans="1:6" x14ac:dyDescent="0.25">
      <c r="A27" s="130">
        <v>25</v>
      </c>
      <c r="B27" s="133">
        <v>12</v>
      </c>
      <c r="C27" s="134">
        <v>40.71</v>
      </c>
      <c r="D27" s="141">
        <f t="shared" si="0"/>
        <v>488.52</v>
      </c>
      <c r="E27" s="142">
        <v>60</v>
      </c>
      <c r="F27" s="153">
        <f t="shared" si="1"/>
        <v>8.1419999999999995</v>
      </c>
    </row>
    <row r="28" spans="1:6" x14ac:dyDescent="0.25">
      <c r="A28" s="130">
        <v>26</v>
      </c>
      <c r="B28" s="133">
        <v>12</v>
      </c>
      <c r="C28" s="134">
        <v>40.71</v>
      </c>
      <c r="D28" s="141">
        <f t="shared" si="0"/>
        <v>488.52</v>
      </c>
      <c r="E28" s="142">
        <v>60</v>
      </c>
      <c r="F28" s="153">
        <f t="shared" si="1"/>
        <v>8.1419999999999995</v>
      </c>
    </row>
    <row r="29" spans="1:6" x14ac:dyDescent="0.25">
      <c r="A29" s="130">
        <v>27</v>
      </c>
      <c r="B29" s="133">
        <v>12</v>
      </c>
      <c r="C29" s="134">
        <v>237.95</v>
      </c>
      <c r="D29" s="141">
        <f t="shared" si="0"/>
        <v>2855.3999999999996</v>
      </c>
      <c r="E29" s="142">
        <v>60</v>
      </c>
      <c r="F29" s="153">
        <f t="shared" si="1"/>
        <v>47.589999999999996</v>
      </c>
    </row>
    <row r="30" spans="1:6" x14ac:dyDescent="0.25">
      <c r="A30" s="130">
        <v>28</v>
      </c>
      <c r="B30" s="133">
        <v>2</v>
      </c>
      <c r="C30" s="134">
        <v>6173.24</v>
      </c>
      <c r="D30" s="141">
        <f t="shared" si="0"/>
        <v>12346.48</v>
      </c>
      <c r="E30" s="142">
        <v>60</v>
      </c>
      <c r="F30" s="153">
        <f t="shared" si="1"/>
        <v>205.77466666666666</v>
      </c>
    </row>
    <row r="31" spans="1:6" x14ac:dyDescent="0.25">
      <c r="A31" s="130">
        <v>29</v>
      </c>
      <c r="B31" s="133">
        <v>6</v>
      </c>
      <c r="C31" s="134">
        <v>1850.75</v>
      </c>
      <c r="D31" s="141">
        <f t="shared" si="0"/>
        <v>11104.5</v>
      </c>
      <c r="E31" s="142">
        <v>120</v>
      </c>
      <c r="F31" s="153">
        <f t="shared" si="1"/>
        <v>92.537499999999994</v>
      </c>
    </row>
    <row r="32" spans="1:6" x14ac:dyDescent="0.25">
      <c r="A32" s="130">
        <v>30</v>
      </c>
      <c r="B32" s="133">
        <v>6</v>
      </c>
      <c r="C32" s="134">
        <v>1634.78</v>
      </c>
      <c r="D32" s="141">
        <f t="shared" si="0"/>
        <v>9808.68</v>
      </c>
      <c r="E32" s="142">
        <v>120</v>
      </c>
      <c r="F32" s="153">
        <f t="shared" si="1"/>
        <v>81.739000000000004</v>
      </c>
    </row>
    <row r="33" spans="1:6" x14ac:dyDescent="0.25">
      <c r="A33" s="130">
        <v>31</v>
      </c>
      <c r="B33" s="133">
        <v>6</v>
      </c>
      <c r="C33" s="134">
        <v>1975.78</v>
      </c>
      <c r="D33" s="141">
        <f t="shared" si="0"/>
        <v>11854.68</v>
      </c>
      <c r="E33" s="142">
        <v>120</v>
      </c>
      <c r="F33" s="153">
        <f t="shared" si="1"/>
        <v>98.789000000000001</v>
      </c>
    </row>
    <row r="34" spans="1:6" x14ac:dyDescent="0.25">
      <c r="A34" s="130">
        <v>32</v>
      </c>
      <c r="B34" s="133">
        <v>1</v>
      </c>
      <c r="C34" s="134">
        <v>3266</v>
      </c>
      <c r="D34" s="141">
        <f t="shared" si="0"/>
        <v>3266</v>
      </c>
      <c r="E34" s="142">
        <v>60</v>
      </c>
      <c r="F34" s="153">
        <f t="shared" si="1"/>
        <v>54.43333333333333</v>
      </c>
    </row>
    <row r="35" spans="1:6" x14ac:dyDescent="0.25">
      <c r="A35" s="130">
        <v>33</v>
      </c>
      <c r="B35" s="133">
        <v>12</v>
      </c>
      <c r="C35" s="134">
        <v>12.78</v>
      </c>
      <c r="D35" s="141">
        <f t="shared" si="0"/>
        <v>153.35999999999999</v>
      </c>
      <c r="E35" s="142">
        <v>60</v>
      </c>
      <c r="F35" s="153">
        <f t="shared" si="1"/>
        <v>2.5559999999999996</v>
      </c>
    </row>
    <row r="36" spans="1:6" x14ac:dyDescent="0.25">
      <c r="A36" s="130">
        <v>34</v>
      </c>
      <c r="B36" s="133">
        <v>12</v>
      </c>
      <c r="C36" s="134">
        <v>61.93</v>
      </c>
      <c r="D36" s="141">
        <f t="shared" si="0"/>
        <v>743.16</v>
      </c>
      <c r="E36" s="142">
        <v>36</v>
      </c>
      <c r="F36" s="153">
        <f t="shared" si="1"/>
        <v>20.643333333333331</v>
      </c>
    </row>
    <row r="37" spans="1:6" x14ac:dyDescent="0.25">
      <c r="A37" s="130">
        <v>35</v>
      </c>
      <c r="B37" s="133">
        <v>12</v>
      </c>
      <c r="C37" s="134">
        <v>131.71</v>
      </c>
      <c r="D37" s="141">
        <f t="shared" si="0"/>
        <v>1580.52</v>
      </c>
      <c r="E37" s="142">
        <v>60</v>
      </c>
      <c r="F37" s="153">
        <f t="shared" si="1"/>
        <v>26.341999999999999</v>
      </c>
    </row>
    <row r="38" spans="1:6" x14ac:dyDescent="0.25">
      <c r="A38" s="130">
        <v>36</v>
      </c>
      <c r="B38" s="133">
        <v>24</v>
      </c>
      <c r="C38" s="134">
        <f>D38/B38</f>
        <v>2.5883333333333334</v>
      </c>
      <c r="D38" s="141">
        <v>62.12</v>
      </c>
      <c r="E38" s="142">
        <v>36</v>
      </c>
      <c r="F38" s="153">
        <f t="shared" si="1"/>
        <v>1.7255555555555555</v>
      </c>
    </row>
    <row r="39" spans="1:6" x14ac:dyDescent="0.25">
      <c r="A39" s="130">
        <v>37</v>
      </c>
      <c r="B39" s="133">
        <v>60</v>
      </c>
      <c r="C39" s="134">
        <f>D39/B39</f>
        <v>5.746666666666667</v>
      </c>
      <c r="D39" s="141">
        <v>344.8</v>
      </c>
      <c r="E39" s="142">
        <v>36</v>
      </c>
      <c r="F39" s="153">
        <f t="shared" si="1"/>
        <v>9.5777777777777775</v>
      </c>
    </row>
    <row r="40" spans="1:6" x14ac:dyDescent="0.25">
      <c r="A40" s="130">
        <v>38</v>
      </c>
      <c r="B40" s="133">
        <v>12</v>
      </c>
      <c r="C40" s="134">
        <v>49.9</v>
      </c>
      <c r="D40" s="141">
        <f t="shared" si="0"/>
        <v>598.79999999999995</v>
      </c>
      <c r="E40" s="142">
        <v>36</v>
      </c>
      <c r="F40" s="153">
        <f t="shared" si="1"/>
        <v>16.633333333333333</v>
      </c>
    </row>
    <row r="41" spans="1:6" x14ac:dyDescent="0.25">
      <c r="A41" s="130">
        <v>39</v>
      </c>
      <c r="B41" s="133">
        <v>3</v>
      </c>
      <c r="C41" s="134">
        <v>20.39</v>
      </c>
      <c r="D41" s="141">
        <f t="shared" si="0"/>
        <v>61.17</v>
      </c>
      <c r="E41" s="142">
        <v>120</v>
      </c>
      <c r="F41" s="153">
        <f t="shared" si="1"/>
        <v>0.50975000000000004</v>
      </c>
    </row>
    <row r="42" spans="1:6" x14ac:dyDescent="0.25">
      <c r="A42" s="130">
        <v>40</v>
      </c>
      <c r="B42" s="133">
        <v>12</v>
      </c>
      <c r="C42" s="134">
        <v>19.489999999999998</v>
      </c>
      <c r="D42" s="141">
        <f t="shared" si="0"/>
        <v>233.88</v>
      </c>
      <c r="E42" s="142">
        <v>60</v>
      </c>
      <c r="F42" s="153">
        <f t="shared" si="1"/>
        <v>3.8980000000000001</v>
      </c>
    </row>
    <row r="43" spans="1:6" x14ac:dyDescent="0.25">
      <c r="A43" s="130">
        <v>41</v>
      </c>
      <c r="B43" s="133">
        <v>12</v>
      </c>
      <c r="C43" s="134">
        <v>548.79999999999995</v>
      </c>
      <c r="D43" s="141">
        <f t="shared" si="0"/>
        <v>6585.5999999999995</v>
      </c>
      <c r="E43" s="142">
        <v>120</v>
      </c>
      <c r="F43" s="153">
        <f t="shared" si="1"/>
        <v>54.879999999999995</v>
      </c>
    </row>
    <row r="44" spans="1:6" x14ac:dyDescent="0.25">
      <c r="A44" s="130">
        <v>42</v>
      </c>
      <c r="B44" s="145">
        <v>12</v>
      </c>
      <c r="C44" s="146">
        <v>193.34</v>
      </c>
      <c r="D44" s="141">
        <f t="shared" si="0"/>
        <v>2320.08</v>
      </c>
      <c r="E44" s="148">
        <v>60</v>
      </c>
      <c r="F44" s="153">
        <f>D44/E44</f>
        <v>38.667999999999999</v>
      </c>
    </row>
    <row r="45" spans="1:6" x14ac:dyDescent="0.25">
      <c r="A45" s="130">
        <v>43</v>
      </c>
      <c r="B45" s="142">
        <v>12</v>
      </c>
      <c r="C45" s="150">
        <v>207.11</v>
      </c>
      <c r="D45" s="141">
        <f t="shared" si="0"/>
        <v>2485.3200000000002</v>
      </c>
      <c r="E45" s="142">
        <v>60</v>
      </c>
      <c r="F45" s="153">
        <f t="shared" si="1"/>
        <v>41.422000000000004</v>
      </c>
    </row>
    <row r="46" spans="1:6" x14ac:dyDescent="0.25">
      <c r="A46" s="130">
        <v>44</v>
      </c>
      <c r="B46" s="142">
        <v>7</v>
      </c>
      <c r="C46" s="150">
        <v>20.69</v>
      </c>
      <c r="D46" s="141">
        <f t="shared" si="0"/>
        <v>144.83000000000001</v>
      </c>
      <c r="E46" s="142">
        <v>24</v>
      </c>
      <c r="F46" s="153">
        <f t="shared" si="1"/>
        <v>6.0345833333333339</v>
      </c>
    </row>
    <row r="47" spans="1:6" x14ac:dyDescent="0.25">
      <c r="A47" s="130">
        <v>45</v>
      </c>
      <c r="B47" s="142">
        <v>3</v>
      </c>
      <c r="C47" s="150">
        <v>148.78</v>
      </c>
      <c r="D47" s="141">
        <f t="shared" si="0"/>
        <v>446.34000000000003</v>
      </c>
      <c r="E47" s="142">
        <v>60</v>
      </c>
      <c r="F47" s="153">
        <f t="shared" si="1"/>
        <v>7.4390000000000009</v>
      </c>
    </row>
    <row r="48" spans="1:6" x14ac:dyDescent="0.25">
      <c r="A48" s="130">
        <v>46</v>
      </c>
      <c r="B48" s="142">
        <v>3</v>
      </c>
      <c r="C48" s="150">
        <v>103.16</v>
      </c>
      <c r="D48" s="141">
        <f t="shared" si="0"/>
        <v>309.48</v>
      </c>
      <c r="E48" s="142">
        <v>60</v>
      </c>
      <c r="F48" s="153">
        <f t="shared" si="1"/>
        <v>5.1580000000000004</v>
      </c>
    </row>
    <row r="49" spans="1:6" x14ac:dyDescent="0.25">
      <c r="A49" s="130">
        <v>47</v>
      </c>
      <c r="B49" s="142">
        <v>12</v>
      </c>
      <c r="C49" s="150">
        <v>19.96</v>
      </c>
      <c r="D49" s="141">
        <f t="shared" si="0"/>
        <v>239.52</v>
      </c>
      <c r="E49" s="142">
        <v>60</v>
      </c>
      <c r="F49" s="153">
        <f t="shared" si="1"/>
        <v>3.992</v>
      </c>
    </row>
    <row r="50" spans="1:6" x14ac:dyDescent="0.25">
      <c r="A50" s="130">
        <v>48</v>
      </c>
      <c r="B50" s="142">
        <v>12</v>
      </c>
      <c r="C50" s="150">
        <v>17.760000000000002</v>
      </c>
      <c r="D50" s="141">
        <f t="shared" si="0"/>
        <v>213.12</v>
      </c>
      <c r="E50" s="142">
        <v>60</v>
      </c>
      <c r="F50" s="153">
        <f t="shared" si="1"/>
        <v>3.552</v>
      </c>
    </row>
    <row r="51" spans="1:6" x14ac:dyDescent="0.25">
      <c r="A51" s="130">
        <v>49</v>
      </c>
      <c r="B51" s="142">
        <v>12</v>
      </c>
      <c r="C51" s="150">
        <v>15.75</v>
      </c>
      <c r="D51" s="141">
        <f t="shared" si="0"/>
        <v>189</v>
      </c>
      <c r="E51" s="142">
        <v>60</v>
      </c>
      <c r="F51" s="153">
        <f t="shared" si="1"/>
        <v>3.15</v>
      </c>
    </row>
    <row r="52" spans="1:6" x14ac:dyDescent="0.25">
      <c r="A52" s="130">
        <v>50</v>
      </c>
      <c r="B52" s="142">
        <v>12</v>
      </c>
      <c r="C52" s="150">
        <v>15.06</v>
      </c>
      <c r="D52" s="141">
        <f t="shared" si="0"/>
        <v>180.72</v>
      </c>
      <c r="E52" s="142">
        <v>60</v>
      </c>
      <c r="F52" s="153">
        <f t="shared" si="1"/>
        <v>3.012</v>
      </c>
    </row>
    <row r="53" spans="1:6" x14ac:dyDescent="0.25">
      <c r="A53" s="130">
        <v>51</v>
      </c>
      <c r="B53" s="142">
        <v>12</v>
      </c>
      <c r="C53" s="150">
        <v>81.12</v>
      </c>
      <c r="D53" s="141">
        <f t="shared" si="0"/>
        <v>973.44</v>
      </c>
      <c r="E53" s="142">
        <v>60</v>
      </c>
      <c r="F53" s="153">
        <f t="shared" si="1"/>
        <v>16.224</v>
      </c>
    </row>
    <row r="54" spans="1:6" x14ac:dyDescent="0.25">
      <c r="A54" s="130">
        <v>52</v>
      </c>
      <c r="B54" s="142">
        <v>12</v>
      </c>
      <c r="C54" s="150">
        <v>29.89</v>
      </c>
      <c r="D54" s="141">
        <f t="shared" si="0"/>
        <v>358.68</v>
      </c>
      <c r="E54" s="142">
        <v>60</v>
      </c>
      <c r="F54" s="153">
        <f t="shared" si="1"/>
        <v>5.9779999999999998</v>
      </c>
    </row>
    <row r="55" spans="1:6" x14ac:dyDescent="0.25">
      <c r="A55" s="130">
        <v>53</v>
      </c>
      <c r="B55" s="142">
        <v>12</v>
      </c>
      <c r="C55" s="150">
        <v>168.02</v>
      </c>
      <c r="D55" s="141">
        <f t="shared" si="0"/>
        <v>2016.2400000000002</v>
      </c>
      <c r="E55" s="142">
        <v>60</v>
      </c>
      <c r="F55" s="153">
        <f t="shared" si="1"/>
        <v>33.604000000000006</v>
      </c>
    </row>
    <row r="56" spans="1:6" x14ac:dyDescent="0.25">
      <c r="A56" s="189" t="s">
        <v>146</v>
      </c>
      <c r="B56" s="189"/>
      <c r="C56" s="189"/>
      <c r="D56" s="189"/>
      <c r="E56" s="189"/>
      <c r="F56" s="156">
        <f>SUM(F3:F55)</f>
        <v>1555.6315666666669</v>
      </c>
    </row>
    <row r="57" spans="1:6" x14ac:dyDescent="0.25">
      <c r="A57" s="189" t="s">
        <v>151</v>
      </c>
      <c r="B57" s="189"/>
      <c r="C57" s="189"/>
      <c r="D57" s="189"/>
      <c r="E57" s="189"/>
      <c r="F57" s="158">
        <f>F56/82</f>
        <v>18.971116666666671</v>
      </c>
    </row>
    <row r="59" spans="1:6" x14ac:dyDescent="0.25">
      <c r="A59" t="s">
        <v>157</v>
      </c>
    </row>
    <row r="60" spans="1:6" x14ac:dyDescent="0.25">
      <c r="A60" t="s">
        <v>158</v>
      </c>
    </row>
    <row r="61" spans="1:6" x14ac:dyDescent="0.25">
      <c r="A61" t="s">
        <v>159</v>
      </c>
    </row>
  </sheetData>
  <mergeCells count="3">
    <mergeCell ref="A56:E56"/>
    <mergeCell ref="A57:E57"/>
    <mergeCell ref="A1:F1"/>
  </mergeCells>
  <pageMargins left="0.511811024" right="0.511811024" top="0.78740157499999996" bottom="0.78740157499999996" header="0.31496062000000002" footer="0.31496062000000002"/>
  <pageSetup paperSize="9" scale="90" orientation="portrait" r:id="rId1"/>
  <ignoredErrors>
    <ignoredError sqref="F45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1AF19-3943-4686-9994-E33996B5DBC1}">
  <dimension ref="B1:H9"/>
  <sheetViews>
    <sheetView showGridLines="0" workbookViewId="0">
      <selection activeCell="M5" sqref="M5"/>
    </sheetView>
  </sheetViews>
  <sheetFormatPr defaultRowHeight="13.2" x14ac:dyDescent="0.25"/>
  <cols>
    <col min="1" max="1" width="2.6640625" customWidth="1"/>
    <col min="2" max="2" width="9.109375" customWidth="1"/>
    <col min="3" max="3" width="11.6640625" customWidth="1"/>
    <col min="4" max="4" width="9.44140625" bestFit="1" customWidth="1"/>
    <col min="6" max="6" width="14.109375" customWidth="1"/>
    <col min="7" max="7" width="12.88671875" bestFit="1" customWidth="1"/>
    <col min="8" max="8" width="14" bestFit="1" customWidth="1"/>
  </cols>
  <sheetData>
    <row r="1" spans="2:8" x14ac:dyDescent="0.25">
      <c r="B1" s="99" t="s">
        <v>117</v>
      </c>
    </row>
    <row r="2" spans="2:8" ht="52.8" x14ac:dyDescent="0.25">
      <c r="B2" s="109" t="s">
        <v>97</v>
      </c>
      <c r="C2" s="109" t="s">
        <v>102</v>
      </c>
      <c r="D2" s="110" t="s">
        <v>112</v>
      </c>
      <c r="E2" s="109" t="s">
        <v>99</v>
      </c>
      <c r="F2" s="110" t="s">
        <v>113</v>
      </c>
      <c r="G2" s="110" t="s">
        <v>114</v>
      </c>
      <c r="H2" s="110" t="s">
        <v>115</v>
      </c>
    </row>
    <row r="3" spans="2:8" ht="79.2" x14ac:dyDescent="0.25">
      <c r="B3" s="103">
        <v>1</v>
      </c>
      <c r="C3" s="104" t="str">
        <f>Dados!B7</f>
        <v>BOMBEIRO CIVIL COMBATENTE - Diurno (12x36 - 07 às 19hrs)</v>
      </c>
      <c r="D3" s="103">
        <f>Dados!C7</f>
        <v>40</v>
      </c>
      <c r="E3" s="105" t="s">
        <v>99</v>
      </c>
      <c r="F3" s="106">
        <v>11747.73</v>
      </c>
      <c r="G3" s="107">
        <f>F3*D3</f>
        <v>469909.19999999995</v>
      </c>
      <c r="H3" s="107">
        <f>G3*12</f>
        <v>5638910.3999999994</v>
      </c>
    </row>
    <row r="4" spans="2:8" ht="79.2" x14ac:dyDescent="0.25">
      <c r="B4" s="103">
        <v>2</v>
      </c>
      <c r="C4" s="104" t="str">
        <f>Dados!B8</f>
        <v>BOMBEIRO CIVIL COMBATENTE - Noturno (12x36 - 19 às 07hrs)</v>
      </c>
      <c r="D4" s="103">
        <f>Dados!C8</f>
        <v>32</v>
      </c>
      <c r="E4" s="105" t="s">
        <v>99</v>
      </c>
      <c r="F4" s="106">
        <v>13159.29</v>
      </c>
      <c r="G4" s="107">
        <f t="shared" ref="G4:G7" si="0">F4*D4</f>
        <v>421097.28</v>
      </c>
      <c r="H4" s="107">
        <f t="shared" ref="H4:H7" si="1">G4*12</f>
        <v>5053167.3600000003</v>
      </c>
    </row>
    <row r="5" spans="2:8" ht="66" x14ac:dyDescent="0.25">
      <c r="B5" s="103">
        <v>3</v>
      </c>
      <c r="C5" s="104" t="str">
        <f>Dados!B9</f>
        <v>BOMBEIRO CIVIL LÍDER - Diurno (12x36 - 07 às 19hrs)</v>
      </c>
      <c r="D5" s="103">
        <f>Dados!C9</f>
        <v>6</v>
      </c>
      <c r="E5" s="105" t="s">
        <v>99</v>
      </c>
      <c r="F5" s="106">
        <v>14280.56</v>
      </c>
      <c r="G5" s="107">
        <f t="shared" si="0"/>
        <v>85683.36</v>
      </c>
      <c r="H5" s="107">
        <f t="shared" si="1"/>
        <v>1028200.3200000001</v>
      </c>
    </row>
    <row r="6" spans="2:8" ht="66" x14ac:dyDescent="0.25">
      <c r="B6" s="103">
        <v>4</v>
      </c>
      <c r="C6" s="104" t="str">
        <f>Dados!B10</f>
        <v>BOMBEIRO CIVIL LÍDER - Noturno (12x36 - 19 às 07hrs)</v>
      </c>
      <c r="D6" s="103">
        <f>Dados!C10</f>
        <v>2</v>
      </c>
      <c r="E6" s="105" t="s">
        <v>99</v>
      </c>
      <c r="F6" s="106">
        <v>16029.91</v>
      </c>
      <c r="G6" s="107">
        <f t="shared" si="0"/>
        <v>32059.82</v>
      </c>
      <c r="H6" s="107">
        <f t="shared" si="1"/>
        <v>384717.83999999997</v>
      </c>
    </row>
    <row r="7" spans="2:8" ht="66" x14ac:dyDescent="0.25">
      <c r="B7" s="103">
        <v>5</v>
      </c>
      <c r="C7" s="104" t="str">
        <f>Dados!B11</f>
        <v>BOMBEIRO CIVIL MESTRE (36H SEMANAIS)</v>
      </c>
      <c r="D7" s="103">
        <f>Dados!C11</f>
        <v>2</v>
      </c>
      <c r="E7" s="105" t="s">
        <v>99</v>
      </c>
      <c r="F7" s="106">
        <v>26137.18</v>
      </c>
      <c r="G7" s="107">
        <f t="shared" si="0"/>
        <v>52274.36</v>
      </c>
      <c r="H7" s="107">
        <f t="shared" si="1"/>
        <v>627292.32000000007</v>
      </c>
    </row>
    <row r="8" spans="2:8" ht="26.4" x14ac:dyDescent="0.25">
      <c r="B8" s="112" t="s">
        <v>116</v>
      </c>
      <c r="C8" s="108"/>
      <c r="D8" s="113">
        <f>SUM(D3:D7)</f>
        <v>82</v>
      </c>
      <c r="E8" s="114"/>
      <c r="F8" s="109" t="s">
        <v>110</v>
      </c>
      <c r="G8" s="115">
        <f>SUM(G3:G7)</f>
        <v>1061024.02</v>
      </c>
      <c r="H8" s="111"/>
    </row>
    <row r="9" spans="2:8" ht="27" customHeight="1" x14ac:dyDescent="0.25">
      <c r="B9" s="117" t="s">
        <v>111</v>
      </c>
      <c r="C9" s="108"/>
      <c r="D9" s="108"/>
      <c r="E9" s="108"/>
      <c r="F9" s="108"/>
      <c r="G9" s="108"/>
      <c r="H9" s="116">
        <f>SUM(H3:H8)</f>
        <v>12732288.24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H91"/>
  <sheetViews>
    <sheetView topLeftCell="A41" zoomScaleNormal="100" workbookViewId="0">
      <selection activeCell="G45" sqref="G45:G63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7" customWidth="1"/>
    <col min="4" max="4" width="18.88671875" style="4" customWidth="1"/>
    <col min="5" max="5" width="2.6640625" style="4" customWidth="1"/>
    <col min="6" max="6" width="43.88671875" style="4" customWidth="1"/>
    <col min="7" max="7" width="5.5546875" style="4" bestFit="1" customWidth="1"/>
    <col min="8" max="16384" width="11.44140625" style="4"/>
  </cols>
  <sheetData>
    <row r="1" spans="1:4" ht="33.75" customHeight="1" x14ac:dyDescent="0.2">
      <c r="A1" s="1">
        <v>1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VLOOKUP($A$1,Dados!$A$6:$G$11,7,0)</f>
        <v>BOMBEIRO CIVIL COMBATENTE - Diurno (12x36 - 07 às 19hrs)</v>
      </c>
      <c r="C2" s="6"/>
      <c r="D2" s="6"/>
    </row>
    <row r="3" spans="1:4" ht="21" customHeight="1" x14ac:dyDescent="0.2">
      <c r="A3" s="5" t="s">
        <v>2</v>
      </c>
      <c r="B3" s="7" t="s">
        <v>126</v>
      </c>
      <c r="C3" s="5" t="s">
        <v>3</v>
      </c>
      <c r="D3" s="100">
        <v>45658</v>
      </c>
    </row>
    <row r="4" spans="1:4" s="11" customFormat="1" ht="21.75" customHeight="1" x14ac:dyDescent="0.2">
      <c r="A4" s="8"/>
      <c r="B4" s="9"/>
      <c r="C4" s="9"/>
      <c r="D4" s="10" t="s">
        <v>4</v>
      </c>
    </row>
    <row r="5" spans="1:4" s="14" customFormat="1" ht="12" x14ac:dyDescent="0.2">
      <c r="A5" s="164" t="s">
        <v>5</v>
      </c>
      <c r="B5" s="164"/>
      <c r="C5" s="12" t="s">
        <v>6</v>
      </c>
      <c r="D5" s="13" t="s">
        <v>7</v>
      </c>
    </row>
    <row r="6" spans="1:4" s="14" customFormat="1" ht="11.4" customHeight="1" x14ac:dyDescent="0.2">
      <c r="A6" s="163"/>
      <c r="B6" s="15" t="s">
        <v>8</v>
      </c>
      <c r="C6" s="16"/>
      <c r="D6" s="17"/>
    </row>
    <row r="7" spans="1:4" s="14" customFormat="1" x14ac:dyDescent="0.2">
      <c r="A7" s="163"/>
      <c r="B7" s="18" t="s">
        <v>103</v>
      </c>
      <c r="C7" s="16"/>
      <c r="D7" s="17">
        <f>ROUND(D6*C7,2)</f>
        <v>0</v>
      </c>
    </row>
    <row r="8" spans="1:4" s="14" customFormat="1" ht="11.4" customHeight="1" x14ac:dyDescent="0.2">
      <c r="A8" s="163"/>
      <c r="B8" s="15" t="s">
        <v>9</v>
      </c>
      <c r="C8" s="19"/>
      <c r="D8" s="17"/>
    </row>
    <row r="9" spans="1:4" s="14" customFormat="1" ht="11.4" customHeight="1" x14ac:dyDescent="0.2">
      <c r="A9" s="163"/>
      <c r="B9" s="15" t="s">
        <v>10</v>
      </c>
      <c r="C9" s="19"/>
      <c r="D9" s="17"/>
    </row>
    <row r="10" spans="1:4" s="14" customFormat="1" ht="11.4" customHeight="1" x14ac:dyDescent="0.2">
      <c r="A10" s="163"/>
      <c r="B10" s="15" t="s">
        <v>104</v>
      </c>
      <c r="C10" s="19"/>
      <c r="D10" s="17"/>
    </row>
    <row r="11" spans="1:4" s="14" customFormat="1" ht="11.4" customHeight="1" x14ac:dyDescent="0.2">
      <c r="A11" s="163"/>
      <c r="B11" s="15" t="s">
        <v>11</v>
      </c>
      <c r="C11" s="19"/>
      <c r="D11" s="17"/>
    </row>
    <row r="12" spans="1:4" s="14" customFormat="1" ht="11.4" customHeight="1" x14ac:dyDescent="0.2">
      <c r="A12" s="163"/>
      <c r="B12" s="15" t="s">
        <v>12</v>
      </c>
      <c r="C12" s="19"/>
      <c r="D12" s="17"/>
    </row>
    <row r="13" spans="1:4" s="14" customFormat="1" ht="11.4" customHeight="1" x14ac:dyDescent="0.2">
      <c r="A13" s="163"/>
      <c r="B13" s="15" t="s">
        <v>13</v>
      </c>
      <c r="C13" s="19"/>
      <c r="D13" s="17"/>
    </row>
    <row r="14" spans="1:4" s="23" customFormat="1" ht="12" x14ac:dyDescent="0.25">
      <c r="A14" s="163"/>
      <c r="B14" s="20" t="s">
        <v>14</v>
      </c>
      <c r="C14" s="21"/>
      <c r="D14" s="22">
        <f>ROUND(SUM(D6:D13),2)</f>
        <v>0</v>
      </c>
    </row>
    <row r="15" spans="1:4" ht="13.5" customHeight="1" x14ac:dyDescent="0.2">
      <c r="A15" s="164" t="s">
        <v>15</v>
      </c>
      <c r="B15" s="164"/>
      <c r="C15" s="24"/>
      <c r="D15" s="24"/>
    </row>
    <row r="16" spans="1:4" ht="13.5" customHeight="1" x14ac:dyDescent="0.2">
      <c r="A16" s="165"/>
      <c r="B16" s="15" t="s">
        <v>156</v>
      </c>
      <c r="C16" s="16"/>
      <c r="D16" s="25"/>
    </row>
    <row r="17" spans="1:8" ht="13.5" customHeight="1" x14ac:dyDescent="0.2">
      <c r="A17" s="165"/>
      <c r="B17" s="15" t="s">
        <v>155</v>
      </c>
      <c r="C17" s="16"/>
      <c r="D17" s="17"/>
    </row>
    <row r="18" spans="1:8" x14ac:dyDescent="0.2">
      <c r="A18" s="165"/>
      <c r="B18" s="15"/>
      <c r="C18" s="16"/>
      <c r="D18" s="17"/>
    </row>
    <row r="19" spans="1:8" ht="13.5" hidden="1" customHeight="1" x14ac:dyDescent="0.2">
      <c r="A19" s="165"/>
      <c r="B19" s="15"/>
      <c r="C19" s="16"/>
      <c r="D19" s="17"/>
    </row>
    <row r="20" spans="1:8" ht="13.5" customHeight="1" x14ac:dyDescent="0.2">
      <c r="A20" s="165"/>
      <c r="B20" s="20" t="s">
        <v>16</v>
      </c>
      <c r="C20" s="16"/>
      <c r="D20" s="22">
        <f>ROUND(SUM(D16:D19),2)</f>
        <v>0</v>
      </c>
    </row>
    <row r="21" spans="1:8" ht="13.5" customHeight="1" x14ac:dyDescent="0.2">
      <c r="A21" s="164" t="s">
        <v>17</v>
      </c>
      <c r="B21" s="164"/>
      <c r="C21" s="26"/>
      <c r="D21" s="24"/>
      <c r="G21" s="27"/>
    </row>
    <row r="22" spans="1:8" ht="13.5" customHeight="1" x14ac:dyDescent="0.2">
      <c r="A22" s="28"/>
      <c r="B22" s="29" t="s">
        <v>18</v>
      </c>
      <c r="C22" s="16"/>
      <c r="D22" s="30"/>
      <c r="G22" s="27"/>
      <c r="H22" s="27"/>
    </row>
    <row r="23" spans="1:8" ht="13.5" customHeight="1" x14ac:dyDescent="0.2">
      <c r="A23" s="166"/>
      <c r="B23" s="15" t="s">
        <v>161</v>
      </c>
      <c r="C23" s="16"/>
      <c r="D23" s="17"/>
    </row>
    <row r="24" spans="1:8" ht="13.5" customHeight="1" x14ac:dyDescent="0.2">
      <c r="A24" s="166"/>
      <c r="B24" s="15" t="s">
        <v>153</v>
      </c>
      <c r="C24" s="16"/>
      <c r="D24" s="17"/>
    </row>
    <row r="25" spans="1:8" ht="13.5" customHeight="1" x14ac:dyDescent="0.2">
      <c r="A25" s="166"/>
      <c r="B25" s="15" t="s">
        <v>100</v>
      </c>
      <c r="C25" s="16"/>
      <c r="D25" s="17"/>
    </row>
    <row r="26" spans="1:8" ht="13.5" customHeight="1" x14ac:dyDescent="0.2">
      <c r="A26" s="166"/>
      <c r="B26" s="15" t="s">
        <v>154</v>
      </c>
      <c r="C26" s="16"/>
      <c r="D26" s="17"/>
    </row>
    <row r="27" spans="1:8" ht="13.5" customHeight="1" x14ac:dyDescent="0.2">
      <c r="A27" s="166"/>
      <c r="B27" s="20" t="s">
        <v>19</v>
      </c>
      <c r="C27" s="16"/>
      <c r="D27" s="22">
        <f>SUM(D23:D26)</f>
        <v>0</v>
      </c>
    </row>
    <row r="28" spans="1:8" ht="13.5" customHeight="1" x14ac:dyDescent="0.2">
      <c r="A28" s="164" t="s">
        <v>20</v>
      </c>
      <c r="B28" s="164"/>
      <c r="C28" s="26"/>
      <c r="D28" s="24"/>
    </row>
    <row r="29" spans="1:8" ht="12" x14ac:dyDescent="0.2">
      <c r="A29" s="162" t="s">
        <v>21</v>
      </c>
      <c r="B29" s="162"/>
      <c r="C29" s="31" t="s">
        <v>6</v>
      </c>
      <c r="D29" s="32" t="s">
        <v>22</v>
      </c>
    </row>
    <row r="30" spans="1:8" ht="11.4" customHeight="1" x14ac:dyDescent="0.2">
      <c r="A30" s="163"/>
      <c r="B30" s="15" t="s">
        <v>23</v>
      </c>
      <c r="C30" s="33"/>
      <c r="D30" s="34">
        <f>ROUND(C30*D$14,2)</f>
        <v>0</v>
      </c>
    </row>
    <row r="31" spans="1:8" ht="11.4" customHeight="1" x14ac:dyDescent="0.2">
      <c r="A31" s="163"/>
      <c r="B31" s="15" t="s">
        <v>24</v>
      </c>
      <c r="C31" s="33"/>
      <c r="D31" s="34">
        <f t="shared" ref="D31:D37" si="0">ROUND(C31*D$14,2)</f>
        <v>0</v>
      </c>
    </row>
    <row r="32" spans="1:8" ht="11.4" customHeight="1" x14ac:dyDescent="0.2">
      <c r="A32" s="163"/>
      <c r="B32" s="15" t="s">
        <v>25</v>
      </c>
      <c r="C32" s="33"/>
      <c r="D32" s="34">
        <f t="shared" si="0"/>
        <v>0</v>
      </c>
    </row>
    <row r="33" spans="1:7" ht="11.4" customHeight="1" x14ac:dyDescent="0.2">
      <c r="A33" s="163"/>
      <c r="B33" s="15" t="s">
        <v>26</v>
      </c>
      <c r="C33" s="33"/>
      <c r="D33" s="34">
        <f t="shared" si="0"/>
        <v>0</v>
      </c>
    </row>
    <row r="34" spans="1:7" ht="11.4" customHeight="1" x14ac:dyDescent="0.2">
      <c r="A34" s="163"/>
      <c r="B34" s="15" t="s">
        <v>27</v>
      </c>
      <c r="C34" s="33"/>
      <c r="D34" s="34">
        <f t="shared" si="0"/>
        <v>0</v>
      </c>
    </row>
    <row r="35" spans="1:7" ht="11.4" customHeight="1" x14ac:dyDescent="0.2">
      <c r="A35" s="163"/>
      <c r="B35" s="15" t="s">
        <v>28</v>
      </c>
      <c r="C35" s="33"/>
      <c r="D35" s="34">
        <f t="shared" si="0"/>
        <v>0</v>
      </c>
    </row>
    <row r="36" spans="1:7" ht="12" x14ac:dyDescent="0.2">
      <c r="A36" s="163"/>
      <c r="B36" s="18" t="s">
        <v>29</v>
      </c>
      <c r="C36" s="35"/>
      <c r="D36" s="34">
        <f t="shared" si="0"/>
        <v>0</v>
      </c>
    </row>
    <row r="37" spans="1:7" ht="12" customHeight="1" x14ac:dyDescent="0.2">
      <c r="A37" s="163"/>
      <c r="B37" s="15" t="s">
        <v>30</v>
      </c>
      <c r="C37" s="36"/>
      <c r="D37" s="34">
        <f t="shared" si="0"/>
        <v>0</v>
      </c>
    </row>
    <row r="38" spans="1:7" s="40" customFormat="1" ht="13.95" customHeight="1" x14ac:dyDescent="0.2">
      <c r="A38" s="163"/>
      <c r="B38" s="37" t="s">
        <v>31</v>
      </c>
      <c r="C38" s="38">
        <f>SUM(C30:C37)</f>
        <v>0</v>
      </c>
      <c r="D38" s="39">
        <f>ROUND(SUM(D30:D37),2)</f>
        <v>0</v>
      </c>
      <c r="F38" s="41"/>
    </row>
    <row r="39" spans="1:7" ht="12" x14ac:dyDescent="0.2">
      <c r="A39" s="162" t="s">
        <v>32</v>
      </c>
      <c r="B39" s="162"/>
      <c r="C39" s="42" t="s">
        <v>6</v>
      </c>
      <c r="D39" s="43" t="s">
        <v>22</v>
      </c>
    </row>
    <row r="40" spans="1:7" ht="11.4" customHeight="1" x14ac:dyDescent="0.2">
      <c r="A40" s="163"/>
      <c r="B40" s="15" t="s">
        <v>33</v>
      </c>
      <c r="C40" s="44"/>
      <c r="D40" s="34">
        <f>ROUND(C40*D$14,2)</f>
        <v>0</v>
      </c>
    </row>
    <row r="41" spans="1:7" ht="13.5" customHeight="1" x14ac:dyDescent="0.25">
      <c r="A41" s="163"/>
      <c r="B41" s="45" t="s">
        <v>34</v>
      </c>
      <c r="C41" s="44"/>
      <c r="D41" s="34">
        <f>ROUND(C41*D$14,2)</f>
        <v>0</v>
      </c>
      <c r="F41" s="46" t="s">
        <v>35</v>
      </c>
    </row>
    <row r="42" spans="1:7" ht="11.4" customHeight="1" x14ac:dyDescent="0.2">
      <c r="A42" s="163"/>
      <c r="B42" s="45"/>
      <c r="C42" s="47"/>
      <c r="D42" s="48"/>
    </row>
    <row r="43" spans="1:7" ht="11.4" customHeight="1" x14ac:dyDescent="0.2">
      <c r="A43" s="163"/>
      <c r="B43" s="37" t="s">
        <v>31</v>
      </c>
      <c r="C43" s="38">
        <f>SUM(C40:C42)</f>
        <v>0</v>
      </c>
      <c r="D43" s="39">
        <f>ROUND(SUM(D40:D41),2)</f>
        <v>0</v>
      </c>
    </row>
    <row r="44" spans="1:7" ht="11.4" customHeight="1" x14ac:dyDescent="0.2">
      <c r="A44" s="162" t="s">
        <v>36</v>
      </c>
      <c r="B44" s="162"/>
      <c r="C44" s="42" t="s">
        <v>6</v>
      </c>
      <c r="D44" s="43" t="s">
        <v>22</v>
      </c>
    </row>
    <row r="45" spans="1:7" ht="12" customHeight="1" x14ac:dyDescent="0.2">
      <c r="A45" s="49"/>
      <c r="B45" s="50" t="s">
        <v>37</v>
      </c>
      <c r="C45" s="51"/>
      <c r="D45" s="34">
        <f>ROUND(C45*D$14,2)</f>
        <v>0</v>
      </c>
      <c r="F45" s="52" t="s">
        <v>38</v>
      </c>
      <c r="G45" s="1"/>
    </row>
    <row r="46" spans="1:7" ht="11.4" customHeight="1" x14ac:dyDescent="0.2">
      <c r="A46" s="49"/>
      <c r="B46" s="45" t="s">
        <v>39</v>
      </c>
      <c r="C46" s="53"/>
      <c r="D46" s="34">
        <f>ROUND(C46*D$14,2)</f>
        <v>0</v>
      </c>
      <c r="F46" s="52" t="s">
        <v>40</v>
      </c>
      <c r="G46" s="54"/>
    </row>
    <row r="47" spans="1:7" ht="11.4" customHeight="1" x14ac:dyDescent="0.2">
      <c r="A47" s="49"/>
      <c r="B47" s="37" t="s">
        <v>31</v>
      </c>
      <c r="C47" s="38">
        <f>SUM(C45:C46)</f>
        <v>0</v>
      </c>
      <c r="D47" s="39">
        <f>ROUND(SUM(D45:D46),2)</f>
        <v>0</v>
      </c>
    </row>
    <row r="48" spans="1:7" ht="11.4" customHeight="1" x14ac:dyDescent="0.2">
      <c r="A48" s="162" t="s">
        <v>41</v>
      </c>
      <c r="B48" s="162"/>
      <c r="C48" s="42" t="s">
        <v>6</v>
      </c>
      <c r="D48" s="43" t="s">
        <v>22</v>
      </c>
    </row>
    <row r="49" spans="1:7" ht="11.4" customHeight="1" x14ac:dyDescent="0.2">
      <c r="A49" s="163"/>
      <c r="B49" s="15" t="s">
        <v>42</v>
      </c>
      <c r="C49" s="55"/>
      <c r="D49" s="48">
        <f>ROUND(C49*D$14,2)</f>
        <v>0</v>
      </c>
      <c r="F49" s="52" t="s">
        <v>43</v>
      </c>
      <c r="G49" s="56"/>
    </row>
    <row r="50" spans="1:7" ht="11.4" customHeight="1" x14ac:dyDescent="0.2">
      <c r="A50" s="163"/>
      <c r="B50" s="45" t="s">
        <v>44</v>
      </c>
      <c r="C50" s="36"/>
      <c r="D50" s="48">
        <f t="shared" ref="D50:D53" si="1">ROUND(C50*D$14,2)</f>
        <v>0</v>
      </c>
      <c r="F50" s="52" t="s">
        <v>45</v>
      </c>
      <c r="G50" s="56"/>
    </row>
    <row r="51" spans="1:7" ht="11.4" customHeight="1" x14ac:dyDescent="0.2">
      <c r="A51" s="163"/>
      <c r="B51" s="15" t="s">
        <v>46</v>
      </c>
      <c r="C51" s="53"/>
      <c r="D51" s="48">
        <f t="shared" si="1"/>
        <v>0</v>
      </c>
      <c r="F51" s="52" t="s">
        <v>47</v>
      </c>
      <c r="G51" s="56"/>
    </row>
    <row r="52" spans="1:7" ht="11.4" customHeight="1" x14ac:dyDescent="0.2">
      <c r="A52" s="163"/>
      <c r="B52" s="45" t="s">
        <v>48</v>
      </c>
      <c r="C52" s="53"/>
      <c r="D52" s="48">
        <f t="shared" si="1"/>
        <v>0</v>
      </c>
    </row>
    <row r="53" spans="1:7" ht="11.4" customHeight="1" x14ac:dyDescent="0.2">
      <c r="A53" s="163"/>
      <c r="B53" s="50" t="s">
        <v>49</v>
      </c>
      <c r="C53" s="53"/>
      <c r="D53" s="48">
        <f t="shared" si="1"/>
        <v>0</v>
      </c>
    </row>
    <row r="54" spans="1:7" ht="11.4" customHeight="1" x14ac:dyDescent="0.2">
      <c r="A54" s="163"/>
      <c r="B54" s="37" t="s">
        <v>31</v>
      </c>
      <c r="C54" s="38">
        <f>SUM(C49:C53)</f>
        <v>0</v>
      </c>
      <c r="D54" s="39">
        <f>ROUND(SUM(D49:D53),2)</f>
        <v>0</v>
      </c>
    </row>
    <row r="55" spans="1:7" ht="11.4" customHeight="1" x14ac:dyDescent="0.2">
      <c r="A55" s="162" t="s">
        <v>50</v>
      </c>
      <c r="B55" s="162"/>
      <c r="C55" s="42" t="s">
        <v>6</v>
      </c>
      <c r="D55" s="43" t="s">
        <v>22</v>
      </c>
      <c r="F55" s="57"/>
    </row>
    <row r="56" spans="1:7" ht="11.4" customHeight="1" x14ac:dyDescent="0.2">
      <c r="A56" s="163"/>
      <c r="B56" s="98" t="s">
        <v>101</v>
      </c>
      <c r="C56" s="44"/>
      <c r="D56" s="34">
        <f>ROUND(C56*D$14,2)</f>
        <v>0</v>
      </c>
    </row>
    <row r="57" spans="1:7" ht="11.4" customHeight="1" x14ac:dyDescent="0.2">
      <c r="A57" s="163"/>
      <c r="B57" s="15" t="s">
        <v>51</v>
      </c>
      <c r="C57" s="44"/>
      <c r="D57" s="34">
        <f t="shared" ref="D57:D63" si="2">ROUND(C57*D$14,2)</f>
        <v>0</v>
      </c>
    </row>
    <row r="58" spans="1:7" ht="11.4" customHeight="1" x14ac:dyDescent="0.2">
      <c r="A58" s="163"/>
      <c r="B58" s="15" t="s">
        <v>52</v>
      </c>
      <c r="C58" s="44"/>
      <c r="D58" s="34">
        <f t="shared" si="2"/>
        <v>0</v>
      </c>
      <c r="F58" s="52" t="s">
        <v>53</v>
      </c>
      <c r="G58" s="58"/>
    </row>
    <row r="59" spans="1:7" ht="11.4" customHeight="1" x14ac:dyDescent="0.2">
      <c r="A59" s="163"/>
      <c r="B59" s="15" t="s">
        <v>54</v>
      </c>
      <c r="C59" s="44"/>
      <c r="D59" s="34">
        <f t="shared" si="2"/>
        <v>0</v>
      </c>
      <c r="F59" s="52" t="s">
        <v>55</v>
      </c>
      <c r="G59" s="58"/>
    </row>
    <row r="60" spans="1:7" ht="11.4" customHeight="1" x14ac:dyDescent="0.2">
      <c r="A60" s="163"/>
      <c r="B60" s="15" t="s">
        <v>56</v>
      </c>
      <c r="C60" s="44"/>
      <c r="D60" s="34">
        <f t="shared" si="2"/>
        <v>0</v>
      </c>
      <c r="F60" s="52" t="s">
        <v>57</v>
      </c>
      <c r="G60" s="56"/>
    </row>
    <row r="61" spans="1:7" ht="11.4" customHeight="1" x14ac:dyDescent="0.2">
      <c r="A61" s="163"/>
      <c r="B61" s="15" t="s">
        <v>58</v>
      </c>
      <c r="C61" s="44"/>
      <c r="D61" s="34">
        <f t="shared" si="2"/>
        <v>0</v>
      </c>
      <c r="F61" s="52" t="s">
        <v>59</v>
      </c>
      <c r="G61" s="58"/>
    </row>
    <row r="62" spans="1:7" ht="11.4" customHeight="1" x14ac:dyDescent="0.2">
      <c r="A62" s="163"/>
      <c r="B62" s="20" t="s">
        <v>60</v>
      </c>
      <c r="C62" s="59">
        <f>SUM(C56:C61)</f>
        <v>0</v>
      </c>
      <c r="D62" s="30">
        <f t="shared" si="2"/>
        <v>0</v>
      </c>
      <c r="F62" s="52" t="s">
        <v>61</v>
      </c>
      <c r="G62" s="58"/>
    </row>
    <row r="63" spans="1:7" ht="11.4" customHeight="1" x14ac:dyDescent="0.2">
      <c r="A63" s="163"/>
      <c r="B63" s="45" t="s">
        <v>62</v>
      </c>
      <c r="C63" s="59">
        <f>ROUND(C62*C38,7)</f>
        <v>0</v>
      </c>
      <c r="D63" s="34">
        <f t="shared" si="2"/>
        <v>0</v>
      </c>
      <c r="F63" s="52" t="s">
        <v>63</v>
      </c>
      <c r="G63" s="56"/>
    </row>
    <row r="64" spans="1:7" ht="11.4" customHeight="1" x14ac:dyDescent="0.2">
      <c r="A64" s="163"/>
      <c r="B64" s="37" t="s">
        <v>31</v>
      </c>
      <c r="C64" s="60">
        <f>C62+C63</f>
        <v>0</v>
      </c>
      <c r="D64" s="39">
        <f>ROUND(D62+D63,2)</f>
        <v>0</v>
      </c>
    </row>
    <row r="65" spans="1:5" ht="21" customHeight="1" x14ac:dyDescent="0.2">
      <c r="A65" s="164" t="s">
        <v>64</v>
      </c>
      <c r="B65" s="164"/>
      <c r="C65" s="61"/>
      <c r="D65" s="61"/>
    </row>
    <row r="66" spans="1:5" ht="11.4" customHeight="1" x14ac:dyDescent="0.2">
      <c r="A66" s="62">
        <v>4</v>
      </c>
      <c r="B66" s="1" t="s">
        <v>65</v>
      </c>
      <c r="C66" s="63"/>
      <c r="D66" s="48"/>
    </row>
    <row r="67" spans="1:5" ht="11.4" customHeight="1" x14ac:dyDescent="0.2">
      <c r="A67" s="62" t="s">
        <v>66</v>
      </c>
      <c r="B67" s="64" t="s">
        <v>67</v>
      </c>
      <c r="C67" s="65">
        <f>C38</f>
        <v>0</v>
      </c>
      <c r="D67" s="66">
        <f>D38</f>
        <v>0</v>
      </c>
    </row>
    <row r="68" spans="1:5" ht="11.4" customHeight="1" x14ac:dyDescent="0.2">
      <c r="A68" s="62" t="s">
        <v>68</v>
      </c>
      <c r="B68" s="49" t="s">
        <v>69</v>
      </c>
      <c r="C68" s="65">
        <f>C43</f>
        <v>0</v>
      </c>
      <c r="D68" s="66">
        <f>D43</f>
        <v>0</v>
      </c>
    </row>
    <row r="69" spans="1:5" ht="11.4" customHeight="1" x14ac:dyDescent="0.2">
      <c r="A69" s="62" t="s">
        <v>70</v>
      </c>
      <c r="B69" s="49" t="s">
        <v>71</v>
      </c>
      <c r="C69" s="65">
        <f>C47</f>
        <v>0</v>
      </c>
      <c r="D69" s="66">
        <f>D47</f>
        <v>0</v>
      </c>
    </row>
    <row r="70" spans="1:5" ht="11.4" customHeight="1" x14ac:dyDescent="0.2">
      <c r="A70" s="62" t="s">
        <v>72</v>
      </c>
      <c r="B70" s="49" t="s">
        <v>73</v>
      </c>
      <c r="C70" s="65">
        <f>C54</f>
        <v>0</v>
      </c>
      <c r="D70" s="66">
        <f>D54</f>
        <v>0</v>
      </c>
    </row>
    <row r="71" spans="1:5" ht="11.4" customHeight="1" x14ac:dyDescent="0.2">
      <c r="A71" s="62" t="s">
        <v>74</v>
      </c>
      <c r="B71" s="49" t="s">
        <v>75</v>
      </c>
      <c r="C71" s="65">
        <f>C64</f>
        <v>0</v>
      </c>
      <c r="D71" s="66">
        <f>D64</f>
        <v>0</v>
      </c>
    </row>
    <row r="72" spans="1:5" ht="11.4" customHeight="1" x14ac:dyDescent="0.2">
      <c r="A72" s="49"/>
      <c r="B72" s="37" t="s">
        <v>31</v>
      </c>
      <c r="C72" s="67">
        <f>SUM(C67:C71)</f>
        <v>0</v>
      </c>
      <c r="D72" s="68">
        <f>SUM(D67:D71)</f>
        <v>0</v>
      </c>
    </row>
    <row r="73" spans="1:5" ht="11.4" customHeight="1" x14ac:dyDescent="0.2">
      <c r="A73" s="49"/>
      <c r="B73" s="69"/>
      <c r="C73" s="70"/>
      <c r="D73" s="71"/>
    </row>
    <row r="74" spans="1:5" ht="11.4" customHeight="1" x14ac:dyDescent="0.2">
      <c r="A74" s="49"/>
      <c r="B74" s="37" t="s">
        <v>76</v>
      </c>
      <c r="C74" s="72"/>
      <c r="D74" s="73">
        <f>ROUND(D14+D20+D27+D72,2)</f>
        <v>0</v>
      </c>
    </row>
    <row r="75" spans="1:5" ht="14.4" customHeight="1" x14ac:dyDescent="0.2">
      <c r="A75" s="164" t="s">
        <v>77</v>
      </c>
      <c r="B75" s="164"/>
      <c r="C75" s="74"/>
      <c r="D75" s="74"/>
    </row>
    <row r="76" spans="1:5" ht="11.4" customHeight="1" x14ac:dyDescent="0.2">
      <c r="A76" s="62">
        <v>5</v>
      </c>
      <c r="B76" s="45"/>
      <c r="C76" s="31" t="s">
        <v>6</v>
      </c>
      <c r="D76" s="32" t="s">
        <v>22</v>
      </c>
    </row>
    <row r="77" spans="1:5" ht="11.4" customHeight="1" x14ac:dyDescent="0.2">
      <c r="A77" s="62" t="s">
        <v>78</v>
      </c>
      <c r="B77" s="75" t="s">
        <v>79</v>
      </c>
      <c r="C77" s="76"/>
      <c r="D77" s="34">
        <f>ROUND(C77*$D$74,2)</f>
        <v>0</v>
      </c>
      <c r="E77" s="77"/>
    </row>
    <row r="78" spans="1:5" ht="11.4" customHeight="1" x14ac:dyDescent="0.25">
      <c r="A78" s="62" t="s">
        <v>80</v>
      </c>
      <c r="B78" s="78" t="s">
        <v>81</v>
      </c>
      <c r="C78" s="65"/>
      <c r="D78" s="34">
        <f>ROUND((D$74+D$77)*C$78,2)</f>
        <v>0</v>
      </c>
      <c r="E78" s="79"/>
    </row>
    <row r="79" spans="1:5" ht="11.4" customHeight="1" x14ac:dyDescent="0.25">
      <c r="A79" s="80" t="s">
        <v>82</v>
      </c>
      <c r="B79" s="78" t="s">
        <v>83</v>
      </c>
      <c r="C79" s="65">
        <f>SUM(C80:C85)</f>
        <v>0</v>
      </c>
      <c r="D79" s="81">
        <f>SUM(D80:D85)</f>
        <v>0</v>
      </c>
      <c r="E79" s="77"/>
    </row>
    <row r="80" spans="1:5" ht="11.4" customHeight="1" x14ac:dyDescent="0.2">
      <c r="A80" s="160" t="s">
        <v>84</v>
      </c>
      <c r="B80" s="82" t="s">
        <v>85</v>
      </c>
      <c r="C80" s="83"/>
      <c r="D80" s="84">
        <f>ROUND(C80*D89,2)</f>
        <v>0</v>
      </c>
      <c r="E80" s="77"/>
    </row>
    <row r="81" spans="1:7" ht="11.4" customHeight="1" x14ac:dyDescent="0.2">
      <c r="A81" s="161"/>
      <c r="B81" s="82" t="s">
        <v>86</v>
      </c>
      <c r="C81" s="85"/>
      <c r="D81" s="84">
        <f>ROUND(C81*D89,2)</f>
        <v>0</v>
      </c>
      <c r="E81" s="77"/>
    </row>
    <row r="82" spans="1:7" ht="11.4" customHeight="1" x14ac:dyDescent="0.2">
      <c r="A82" s="62" t="s">
        <v>87</v>
      </c>
      <c r="B82" s="15" t="s">
        <v>88</v>
      </c>
      <c r="C82" s="83"/>
      <c r="D82" s="84"/>
      <c r="E82" s="77"/>
    </row>
    <row r="83" spans="1:7" ht="12" x14ac:dyDescent="0.2">
      <c r="A83" s="62" t="s">
        <v>89</v>
      </c>
      <c r="B83" s="15" t="s">
        <v>90</v>
      </c>
      <c r="C83" s="83"/>
      <c r="D83" s="84">
        <f>ROUND(C83*D89,2)</f>
        <v>0</v>
      </c>
    </row>
    <row r="84" spans="1:7" ht="12" x14ac:dyDescent="0.2">
      <c r="A84" s="62" t="s">
        <v>91</v>
      </c>
      <c r="B84" s="50" t="s">
        <v>92</v>
      </c>
      <c r="C84" s="83"/>
      <c r="D84" s="34"/>
    </row>
    <row r="85" spans="1:7" ht="12" x14ac:dyDescent="0.2">
      <c r="A85" s="62"/>
      <c r="B85" s="75"/>
      <c r="C85" s="76"/>
      <c r="D85" s="34"/>
      <c r="E85" s="77"/>
    </row>
    <row r="86" spans="1:7" s="88" customFormat="1" ht="15" x14ac:dyDescent="0.25">
      <c r="A86" s="86"/>
      <c r="B86" s="37" t="s">
        <v>93</v>
      </c>
      <c r="C86" s="60">
        <f>SUM(C77:C79)</f>
        <v>0</v>
      </c>
      <c r="D86" s="87">
        <f>ROUND(SUM(D77:D79),2)</f>
        <v>0</v>
      </c>
    </row>
    <row r="87" spans="1:7" s="88" customFormat="1" ht="13.2" customHeight="1" x14ac:dyDescent="0.25">
      <c r="A87" s="89"/>
      <c r="B87" s="89"/>
      <c r="C87" s="90"/>
      <c r="D87" s="90"/>
    </row>
    <row r="88" spans="1:7" ht="18" customHeight="1" x14ac:dyDescent="0.25">
      <c r="A88" s="91" t="s">
        <v>94</v>
      </c>
      <c r="B88" s="92"/>
      <c r="C88" s="42" t="s">
        <v>95</v>
      </c>
      <c r="D88" s="43" t="s">
        <v>22</v>
      </c>
      <c r="F88" s="57"/>
    </row>
    <row r="89" spans="1:7" ht="16.5" customHeight="1" x14ac:dyDescent="0.2">
      <c r="A89" s="93"/>
      <c r="B89" s="94" t="s">
        <v>96</v>
      </c>
      <c r="C89" s="95">
        <v>1</v>
      </c>
      <c r="D89" s="96">
        <f>ROUND(($D$74+$D$77+$D$78)/(1-$C$79),2)</f>
        <v>0</v>
      </c>
      <c r="G89" s="27"/>
    </row>
    <row r="91" spans="1:7" x14ac:dyDescent="0.2">
      <c r="D91" s="57"/>
    </row>
  </sheetData>
  <mergeCells count="19">
    <mergeCell ref="A44:B44"/>
    <mergeCell ref="A5:B5"/>
    <mergeCell ref="A6:A14"/>
    <mergeCell ref="A15:B15"/>
    <mergeCell ref="A16:A20"/>
    <mergeCell ref="A21:B21"/>
    <mergeCell ref="A23:A27"/>
    <mergeCell ref="A28:B28"/>
    <mergeCell ref="A29:B29"/>
    <mergeCell ref="A30:A38"/>
    <mergeCell ref="A39:B39"/>
    <mergeCell ref="A40:A43"/>
    <mergeCell ref="A80:A81"/>
    <mergeCell ref="A48:B48"/>
    <mergeCell ref="A49:A54"/>
    <mergeCell ref="A55:B55"/>
    <mergeCell ref="A56:A64"/>
    <mergeCell ref="A65:B65"/>
    <mergeCell ref="A75:B75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ignoredErrors>
    <ignoredError sqref="D8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F6D6B-E07D-44DE-9F7C-BC0E65E16852}">
  <sheetPr>
    <tabColor theme="3" tint="0.59999389629810485"/>
    <pageSetUpPr fitToPage="1"/>
  </sheetPr>
  <dimension ref="A1:H91"/>
  <sheetViews>
    <sheetView view="pageBreakPreview" topLeftCell="A38" zoomScale="60" zoomScaleNormal="100" workbookViewId="0">
      <selection activeCell="G45" sqref="G45:G64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7" customWidth="1"/>
    <col min="4" max="4" width="18.88671875" style="4" customWidth="1"/>
    <col min="5" max="5" width="2.6640625" style="4" customWidth="1"/>
    <col min="6" max="6" width="43.88671875" style="4" customWidth="1"/>
    <col min="7" max="7" width="5.5546875" style="4" bestFit="1" customWidth="1"/>
    <col min="8" max="16384" width="11.44140625" style="4"/>
  </cols>
  <sheetData>
    <row r="1" spans="1:4" ht="33.75" customHeight="1" x14ac:dyDescent="0.2">
      <c r="A1" s="1">
        <v>2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VLOOKUP($A$1,Dados!$A$6:$G$11,7,0)</f>
        <v>BOMBEIRO CIVIL COMBATENTE - Noturno (12x36 - 19 às 07hrs)</v>
      </c>
      <c r="C2" s="6"/>
      <c r="D2" s="6"/>
    </row>
    <row r="3" spans="1:4" ht="21" customHeight="1" x14ac:dyDescent="0.2">
      <c r="A3" s="5" t="s">
        <v>2</v>
      </c>
      <c r="B3" s="7" t="s">
        <v>126</v>
      </c>
      <c r="C3" s="5" t="s">
        <v>3</v>
      </c>
      <c r="D3" s="100">
        <v>45658</v>
      </c>
    </row>
    <row r="4" spans="1:4" s="11" customFormat="1" ht="21.75" customHeight="1" x14ac:dyDescent="0.2">
      <c r="A4" s="8"/>
      <c r="B4" s="9"/>
      <c r="C4" s="9"/>
      <c r="D4" s="10" t="s">
        <v>4</v>
      </c>
    </row>
    <row r="5" spans="1:4" s="14" customFormat="1" ht="12" x14ac:dyDescent="0.2">
      <c r="A5" s="164" t="s">
        <v>5</v>
      </c>
      <c r="B5" s="164"/>
      <c r="C5" s="12" t="s">
        <v>6</v>
      </c>
      <c r="D5" s="13" t="s">
        <v>7</v>
      </c>
    </row>
    <row r="6" spans="1:4" s="14" customFormat="1" ht="11.4" customHeight="1" x14ac:dyDescent="0.2">
      <c r="A6" s="163"/>
      <c r="B6" s="15" t="s">
        <v>8</v>
      </c>
      <c r="C6" s="16"/>
      <c r="D6" s="17"/>
    </row>
    <row r="7" spans="1:4" s="14" customFormat="1" x14ac:dyDescent="0.2">
      <c r="A7" s="163"/>
      <c r="B7" s="18" t="s">
        <v>103</v>
      </c>
      <c r="C7" s="16"/>
      <c r="D7" s="17">
        <f>ROUND(D6*C7,2)</f>
        <v>0</v>
      </c>
    </row>
    <row r="8" spans="1:4" s="14" customFormat="1" ht="11.4" customHeight="1" x14ac:dyDescent="0.2">
      <c r="A8" s="163"/>
      <c r="B8" s="15" t="s">
        <v>9</v>
      </c>
      <c r="C8" s="19"/>
      <c r="D8" s="159"/>
    </row>
    <row r="9" spans="1:4" s="14" customFormat="1" ht="11.4" customHeight="1" x14ac:dyDescent="0.2">
      <c r="A9" s="163"/>
      <c r="B9" s="15" t="s">
        <v>10</v>
      </c>
      <c r="C9" s="19"/>
      <c r="D9" s="17">
        <f>ROUND((D6+D7)*60/52.5*20%*15*7/180,2)</f>
        <v>0</v>
      </c>
    </row>
    <row r="10" spans="1:4" s="14" customFormat="1" ht="11.4" customHeight="1" x14ac:dyDescent="0.2">
      <c r="A10" s="163"/>
      <c r="B10" s="15" t="s">
        <v>104</v>
      </c>
      <c r="C10" s="19"/>
      <c r="D10" s="17"/>
    </row>
    <row r="11" spans="1:4" s="14" customFormat="1" ht="11.4" customHeight="1" x14ac:dyDescent="0.2">
      <c r="A11" s="163"/>
      <c r="B11" s="15" t="s">
        <v>11</v>
      </c>
      <c r="C11" s="19"/>
      <c r="D11" s="17"/>
    </row>
    <row r="12" spans="1:4" s="14" customFormat="1" ht="11.4" customHeight="1" x14ac:dyDescent="0.2">
      <c r="A12" s="163"/>
      <c r="B12" s="15" t="s">
        <v>12</v>
      </c>
      <c r="C12" s="19"/>
      <c r="D12" s="17"/>
    </row>
    <row r="13" spans="1:4" s="14" customFormat="1" ht="11.4" customHeight="1" x14ac:dyDescent="0.2">
      <c r="A13" s="163"/>
      <c r="B13" s="15" t="s">
        <v>13</v>
      </c>
      <c r="C13" s="19"/>
      <c r="D13" s="17"/>
    </row>
    <row r="14" spans="1:4" s="23" customFormat="1" ht="12" x14ac:dyDescent="0.25">
      <c r="A14" s="163"/>
      <c r="B14" s="20" t="s">
        <v>14</v>
      </c>
      <c r="C14" s="21"/>
      <c r="D14" s="22">
        <f>ROUND(SUM(D6:D13),2)</f>
        <v>0</v>
      </c>
    </row>
    <row r="15" spans="1:4" ht="13.5" customHeight="1" x14ac:dyDescent="0.2">
      <c r="A15" s="164" t="s">
        <v>15</v>
      </c>
      <c r="B15" s="164"/>
      <c r="C15" s="24"/>
      <c r="D15" s="24"/>
    </row>
    <row r="16" spans="1:4" ht="13.5" customHeight="1" x14ac:dyDescent="0.2">
      <c r="A16" s="165"/>
      <c r="B16" s="15" t="s">
        <v>156</v>
      </c>
      <c r="C16" s="16"/>
      <c r="D16" s="25"/>
    </row>
    <row r="17" spans="1:8" ht="13.5" customHeight="1" x14ac:dyDescent="0.2">
      <c r="A17" s="165"/>
      <c r="B17" s="15" t="s">
        <v>155</v>
      </c>
      <c r="C17" s="16"/>
      <c r="D17" s="17"/>
    </row>
    <row r="18" spans="1:8" x14ac:dyDescent="0.2">
      <c r="A18" s="165"/>
      <c r="B18" s="15"/>
      <c r="C18" s="16"/>
      <c r="D18" s="17"/>
    </row>
    <row r="19" spans="1:8" ht="13.5" hidden="1" customHeight="1" x14ac:dyDescent="0.2">
      <c r="A19" s="165"/>
      <c r="B19" s="15"/>
      <c r="C19" s="16"/>
      <c r="D19" s="17"/>
    </row>
    <row r="20" spans="1:8" ht="13.5" customHeight="1" x14ac:dyDescent="0.2">
      <c r="A20" s="165"/>
      <c r="B20" s="20" t="s">
        <v>16</v>
      </c>
      <c r="C20" s="16"/>
      <c r="D20" s="22">
        <f>ROUND(SUM(D16:D19),2)</f>
        <v>0</v>
      </c>
    </row>
    <row r="21" spans="1:8" ht="13.5" customHeight="1" x14ac:dyDescent="0.2">
      <c r="A21" s="164" t="s">
        <v>17</v>
      </c>
      <c r="B21" s="164"/>
      <c r="C21" s="26"/>
      <c r="D21" s="24"/>
      <c r="G21" s="27"/>
    </row>
    <row r="22" spans="1:8" ht="13.5" customHeight="1" x14ac:dyDescent="0.2">
      <c r="A22" s="28"/>
      <c r="B22" s="29" t="s">
        <v>18</v>
      </c>
      <c r="C22" s="16"/>
      <c r="D22" s="30"/>
      <c r="G22" s="27"/>
      <c r="H22" s="27"/>
    </row>
    <row r="23" spans="1:8" ht="13.5" customHeight="1" x14ac:dyDescent="0.2">
      <c r="A23" s="166"/>
      <c r="B23" s="15" t="s">
        <v>161</v>
      </c>
      <c r="C23" s="16"/>
      <c r="D23" s="17"/>
    </row>
    <row r="24" spans="1:8" ht="13.5" customHeight="1" x14ac:dyDescent="0.2">
      <c r="A24" s="166"/>
      <c r="B24" s="15" t="s">
        <v>153</v>
      </c>
      <c r="C24" s="16"/>
      <c r="D24" s="17"/>
    </row>
    <row r="25" spans="1:8" ht="13.5" customHeight="1" x14ac:dyDescent="0.2">
      <c r="A25" s="166"/>
      <c r="B25" s="15" t="s">
        <v>100</v>
      </c>
      <c r="C25" s="16"/>
      <c r="D25" s="17"/>
    </row>
    <row r="26" spans="1:8" ht="13.5" customHeight="1" x14ac:dyDescent="0.2">
      <c r="A26" s="166"/>
      <c r="B26" s="15" t="s">
        <v>154</v>
      </c>
      <c r="C26" s="16"/>
      <c r="D26" s="17"/>
    </row>
    <row r="27" spans="1:8" ht="13.5" customHeight="1" x14ac:dyDescent="0.2">
      <c r="A27" s="166"/>
      <c r="B27" s="20" t="s">
        <v>19</v>
      </c>
      <c r="C27" s="16"/>
      <c r="D27" s="22">
        <f>SUM(D23:D26)</f>
        <v>0</v>
      </c>
    </row>
    <row r="28" spans="1:8" ht="13.5" customHeight="1" x14ac:dyDescent="0.2">
      <c r="A28" s="164" t="s">
        <v>20</v>
      </c>
      <c r="B28" s="164"/>
      <c r="C28" s="26"/>
      <c r="D28" s="24"/>
    </row>
    <row r="29" spans="1:8" ht="12" x14ac:dyDescent="0.2">
      <c r="A29" s="162" t="s">
        <v>21</v>
      </c>
      <c r="B29" s="162"/>
      <c r="C29" s="31" t="s">
        <v>6</v>
      </c>
      <c r="D29" s="32" t="s">
        <v>22</v>
      </c>
    </row>
    <row r="30" spans="1:8" ht="11.4" customHeight="1" x14ac:dyDescent="0.2">
      <c r="A30" s="163"/>
      <c r="B30" s="15" t="s">
        <v>23</v>
      </c>
      <c r="C30" s="33"/>
      <c r="D30" s="34">
        <f>ROUND(C30*D$14,2)</f>
        <v>0</v>
      </c>
    </row>
    <row r="31" spans="1:8" ht="11.4" customHeight="1" x14ac:dyDescent="0.2">
      <c r="A31" s="163"/>
      <c r="B31" s="15" t="s">
        <v>24</v>
      </c>
      <c r="C31" s="33"/>
      <c r="D31" s="34">
        <f t="shared" ref="D31:D37" si="0">ROUND(C31*D$14,2)</f>
        <v>0</v>
      </c>
    </row>
    <row r="32" spans="1:8" ht="11.4" customHeight="1" x14ac:dyDescent="0.2">
      <c r="A32" s="163"/>
      <c r="B32" s="15" t="s">
        <v>25</v>
      </c>
      <c r="C32" s="33"/>
      <c r="D32" s="34">
        <f t="shared" si="0"/>
        <v>0</v>
      </c>
    </row>
    <row r="33" spans="1:7" ht="11.4" customHeight="1" x14ac:dyDescent="0.2">
      <c r="A33" s="163"/>
      <c r="B33" s="15" t="s">
        <v>26</v>
      </c>
      <c r="C33" s="33"/>
      <c r="D33" s="34">
        <f t="shared" si="0"/>
        <v>0</v>
      </c>
    </row>
    <row r="34" spans="1:7" ht="11.4" customHeight="1" x14ac:dyDescent="0.2">
      <c r="A34" s="163"/>
      <c r="B34" s="15" t="s">
        <v>27</v>
      </c>
      <c r="C34" s="33"/>
      <c r="D34" s="34">
        <f t="shared" si="0"/>
        <v>0</v>
      </c>
    </row>
    <row r="35" spans="1:7" ht="11.4" customHeight="1" x14ac:dyDescent="0.2">
      <c r="A35" s="163"/>
      <c r="B35" s="15" t="s">
        <v>28</v>
      </c>
      <c r="C35" s="33"/>
      <c r="D35" s="34">
        <f t="shared" si="0"/>
        <v>0</v>
      </c>
    </row>
    <row r="36" spans="1:7" ht="12" x14ac:dyDescent="0.2">
      <c r="A36" s="163"/>
      <c r="B36" s="18" t="s">
        <v>29</v>
      </c>
      <c r="C36" s="35"/>
      <c r="D36" s="34">
        <f t="shared" si="0"/>
        <v>0</v>
      </c>
    </row>
    <row r="37" spans="1:7" ht="12" customHeight="1" x14ac:dyDescent="0.2">
      <c r="A37" s="163"/>
      <c r="B37" s="15" t="s">
        <v>30</v>
      </c>
      <c r="C37" s="36"/>
      <c r="D37" s="34">
        <f t="shared" si="0"/>
        <v>0</v>
      </c>
    </row>
    <row r="38" spans="1:7" s="40" customFormat="1" ht="13.95" customHeight="1" x14ac:dyDescent="0.2">
      <c r="A38" s="163"/>
      <c r="B38" s="37" t="s">
        <v>31</v>
      </c>
      <c r="C38" s="38">
        <f>SUM(C30:C37)</f>
        <v>0</v>
      </c>
      <c r="D38" s="39">
        <f>ROUND(SUM(D30:D37),2)</f>
        <v>0</v>
      </c>
      <c r="F38" s="41"/>
    </row>
    <row r="39" spans="1:7" ht="12" x14ac:dyDescent="0.2">
      <c r="A39" s="162" t="s">
        <v>32</v>
      </c>
      <c r="B39" s="162"/>
      <c r="C39" s="42" t="s">
        <v>6</v>
      </c>
      <c r="D39" s="43" t="s">
        <v>22</v>
      </c>
    </row>
    <row r="40" spans="1:7" ht="11.4" customHeight="1" x14ac:dyDescent="0.2">
      <c r="A40" s="163"/>
      <c r="B40" s="15" t="s">
        <v>33</v>
      </c>
      <c r="C40" s="44"/>
      <c r="D40" s="34">
        <f>ROUND(C40*D$14,2)</f>
        <v>0</v>
      </c>
    </row>
    <row r="41" spans="1:7" ht="13.5" customHeight="1" x14ac:dyDescent="0.25">
      <c r="A41" s="163"/>
      <c r="B41" s="45" t="s">
        <v>34</v>
      </c>
      <c r="C41" s="44"/>
      <c r="D41" s="34">
        <f>ROUND(C41*D$14,2)</f>
        <v>0</v>
      </c>
      <c r="F41" s="46" t="s">
        <v>35</v>
      </c>
    </row>
    <row r="42" spans="1:7" ht="11.4" customHeight="1" x14ac:dyDescent="0.2">
      <c r="A42" s="163"/>
      <c r="B42" s="45"/>
      <c r="C42" s="47"/>
      <c r="D42" s="48"/>
    </row>
    <row r="43" spans="1:7" ht="11.4" customHeight="1" x14ac:dyDescent="0.2">
      <c r="A43" s="163"/>
      <c r="B43" s="37" t="s">
        <v>31</v>
      </c>
      <c r="C43" s="38">
        <f>SUM(C40:C42)</f>
        <v>0</v>
      </c>
      <c r="D43" s="39">
        <f>ROUND(SUM(D40:D41),2)</f>
        <v>0</v>
      </c>
    </row>
    <row r="44" spans="1:7" ht="11.4" customHeight="1" x14ac:dyDescent="0.2">
      <c r="A44" s="162" t="s">
        <v>36</v>
      </c>
      <c r="B44" s="162"/>
      <c r="C44" s="42" t="s">
        <v>6</v>
      </c>
      <c r="D44" s="43" t="s">
        <v>22</v>
      </c>
    </row>
    <row r="45" spans="1:7" ht="12" customHeight="1" x14ac:dyDescent="0.2">
      <c r="A45" s="49"/>
      <c r="B45" s="50" t="s">
        <v>37</v>
      </c>
      <c r="C45" s="51"/>
      <c r="D45" s="34">
        <f>ROUND(C45*D$14,2)</f>
        <v>0</v>
      </c>
      <c r="F45" s="52" t="s">
        <v>38</v>
      </c>
      <c r="G45" s="1"/>
    </row>
    <row r="46" spans="1:7" ht="11.4" customHeight="1" x14ac:dyDescent="0.2">
      <c r="A46" s="49"/>
      <c r="B46" s="45" t="s">
        <v>39</v>
      </c>
      <c r="C46" s="53"/>
      <c r="D46" s="34">
        <f>ROUND(C46*D$14,2)</f>
        <v>0</v>
      </c>
      <c r="F46" s="52" t="s">
        <v>40</v>
      </c>
      <c r="G46" s="54"/>
    </row>
    <row r="47" spans="1:7" ht="11.4" customHeight="1" x14ac:dyDescent="0.2">
      <c r="A47" s="49"/>
      <c r="B47" s="37" t="s">
        <v>31</v>
      </c>
      <c r="C47" s="38">
        <f>SUM(C45:C46)</f>
        <v>0</v>
      </c>
      <c r="D47" s="39">
        <f>ROUND(SUM(D45:D46),2)</f>
        <v>0</v>
      </c>
    </row>
    <row r="48" spans="1:7" ht="11.4" customHeight="1" x14ac:dyDescent="0.2">
      <c r="A48" s="162" t="s">
        <v>41</v>
      </c>
      <c r="B48" s="162"/>
      <c r="C48" s="42" t="s">
        <v>6</v>
      </c>
      <c r="D48" s="43" t="s">
        <v>22</v>
      </c>
    </row>
    <row r="49" spans="1:7" ht="11.4" customHeight="1" x14ac:dyDescent="0.2">
      <c r="A49" s="163"/>
      <c r="B49" s="15" t="s">
        <v>42</v>
      </c>
      <c r="C49" s="55"/>
      <c r="D49" s="48">
        <f>ROUND(C49*D$14,2)</f>
        <v>0</v>
      </c>
      <c r="F49" s="52" t="s">
        <v>43</v>
      </c>
      <c r="G49" s="56"/>
    </row>
    <row r="50" spans="1:7" ht="11.4" customHeight="1" x14ac:dyDescent="0.2">
      <c r="A50" s="163"/>
      <c r="B50" s="45" t="s">
        <v>44</v>
      </c>
      <c r="C50" s="36"/>
      <c r="D50" s="48">
        <f t="shared" ref="D50:D53" si="1">ROUND(C50*D$14,2)</f>
        <v>0</v>
      </c>
      <c r="F50" s="52" t="s">
        <v>45</v>
      </c>
      <c r="G50" s="56"/>
    </row>
    <row r="51" spans="1:7" ht="11.4" customHeight="1" x14ac:dyDescent="0.2">
      <c r="A51" s="163"/>
      <c r="B51" s="15" t="s">
        <v>46</v>
      </c>
      <c r="C51" s="53"/>
      <c r="D51" s="48">
        <f t="shared" si="1"/>
        <v>0</v>
      </c>
      <c r="F51" s="52" t="s">
        <v>47</v>
      </c>
      <c r="G51" s="56"/>
    </row>
    <row r="52" spans="1:7" ht="11.4" customHeight="1" x14ac:dyDescent="0.2">
      <c r="A52" s="163"/>
      <c r="B52" s="45" t="s">
        <v>48</v>
      </c>
      <c r="C52" s="53"/>
      <c r="D52" s="48">
        <f t="shared" si="1"/>
        <v>0</v>
      </c>
    </row>
    <row r="53" spans="1:7" ht="11.4" customHeight="1" x14ac:dyDescent="0.2">
      <c r="A53" s="163"/>
      <c r="B53" s="50" t="s">
        <v>49</v>
      </c>
      <c r="C53" s="53"/>
      <c r="D53" s="48">
        <f t="shared" si="1"/>
        <v>0</v>
      </c>
    </row>
    <row r="54" spans="1:7" ht="11.4" customHeight="1" x14ac:dyDescent="0.2">
      <c r="A54" s="163"/>
      <c r="B54" s="37" t="s">
        <v>31</v>
      </c>
      <c r="C54" s="38">
        <f>SUM(C49:C53)</f>
        <v>0</v>
      </c>
      <c r="D54" s="39">
        <f>ROUND(SUM(D49:D53),2)</f>
        <v>0</v>
      </c>
    </row>
    <row r="55" spans="1:7" ht="11.4" customHeight="1" x14ac:dyDescent="0.2">
      <c r="A55" s="162" t="s">
        <v>50</v>
      </c>
      <c r="B55" s="162"/>
      <c r="C55" s="42" t="s">
        <v>6</v>
      </c>
      <c r="D55" s="43" t="s">
        <v>22</v>
      </c>
      <c r="F55" s="57"/>
    </row>
    <row r="56" spans="1:7" ht="11.4" customHeight="1" x14ac:dyDescent="0.2">
      <c r="A56" s="163"/>
      <c r="B56" s="98" t="s">
        <v>101</v>
      </c>
      <c r="C56" s="44"/>
      <c r="D56" s="34">
        <f>ROUND(C56*D$14,2)</f>
        <v>0</v>
      </c>
    </row>
    <row r="57" spans="1:7" ht="11.4" customHeight="1" x14ac:dyDescent="0.2">
      <c r="A57" s="163"/>
      <c r="B57" s="15" t="s">
        <v>51</v>
      </c>
      <c r="C57" s="44"/>
      <c r="D57" s="34">
        <f t="shared" ref="D57:D63" si="2">ROUND(C57*D$14,2)</f>
        <v>0</v>
      </c>
    </row>
    <row r="58" spans="1:7" ht="11.4" customHeight="1" x14ac:dyDescent="0.2">
      <c r="A58" s="163"/>
      <c r="B58" s="15" t="s">
        <v>52</v>
      </c>
      <c r="C58" s="44"/>
      <c r="D58" s="34">
        <f t="shared" si="2"/>
        <v>0</v>
      </c>
      <c r="F58" s="52" t="s">
        <v>53</v>
      </c>
      <c r="G58" s="58"/>
    </row>
    <row r="59" spans="1:7" ht="11.4" customHeight="1" x14ac:dyDescent="0.2">
      <c r="A59" s="163"/>
      <c r="B59" s="15" t="s">
        <v>54</v>
      </c>
      <c r="C59" s="44"/>
      <c r="D59" s="34">
        <f t="shared" si="2"/>
        <v>0</v>
      </c>
      <c r="F59" s="52" t="s">
        <v>55</v>
      </c>
      <c r="G59" s="58"/>
    </row>
    <row r="60" spans="1:7" ht="11.4" customHeight="1" x14ac:dyDescent="0.2">
      <c r="A60" s="163"/>
      <c r="B60" s="15" t="s">
        <v>56</v>
      </c>
      <c r="C60" s="44"/>
      <c r="D60" s="34">
        <f t="shared" si="2"/>
        <v>0</v>
      </c>
      <c r="F60" s="52" t="s">
        <v>57</v>
      </c>
      <c r="G60" s="56"/>
    </row>
    <row r="61" spans="1:7" ht="11.4" customHeight="1" x14ac:dyDescent="0.2">
      <c r="A61" s="163"/>
      <c r="B61" s="15" t="s">
        <v>58</v>
      </c>
      <c r="C61" s="44"/>
      <c r="D61" s="34">
        <f t="shared" si="2"/>
        <v>0</v>
      </c>
      <c r="F61" s="52" t="s">
        <v>59</v>
      </c>
      <c r="G61" s="58"/>
    </row>
    <row r="62" spans="1:7" ht="11.4" customHeight="1" x14ac:dyDescent="0.2">
      <c r="A62" s="163"/>
      <c r="B62" s="20" t="s">
        <v>60</v>
      </c>
      <c r="C62" s="59">
        <f>SUM(C56:C61)</f>
        <v>0</v>
      </c>
      <c r="D62" s="30">
        <f t="shared" si="2"/>
        <v>0</v>
      </c>
      <c r="F62" s="52" t="s">
        <v>61</v>
      </c>
      <c r="G62" s="58"/>
    </row>
    <row r="63" spans="1:7" ht="11.4" customHeight="1" x14ac:dyDescent="0.2">
      <c r="A63" s="163"/>
      <c r="B63" s="45" t="s">
        <v>62</v>
      </c>
      <c r="C63" s="59">
        <f>ROUND(C62*C38,7)</f>
        <v>0</v>
      </c>
      <c r="D63" s="34">
        <f t="shared" si="2"/>
        <v>0</v>
      </c>
      <c r="F63" s="52" t="s">
        <v>63</v>
      </c>
      <c r="G63" s="56"/>
    </row>
    <row r="64" spans="1:7" ht="11.4" customHeight="1" x14ac:dyDescent="0.2">
      <c r="A64" s="163"/>
      <c r="B64" s="37" t="s">
        <v>31</v>
      </c>
      <c r="C64" s="60">
        <f>C62+C63</f>
        <v>0</v>
      </c>
      <c r="D64" s="39">
        <f>ROUND(D62+D63,2)</f>
        <v>0</v>
      </c>
    </row>
    <row r="65" spans="1:5" ht="21" customHeight="1" x14ac:dyDescent="0.2">
      <c r="A65" s="164" t="s">
        <v>64</v>
      </c>
      <c r="B65" s="164"/>
      <c r="C65" s="61"/>
      <c r="D65" s="61"/>
    </row>
    <row r="66" spans="1:5" ht="11.4" customHeight="1" x14ac:dyDescent="0.2">
      <c r="A66" s="62">
        <v>4</v>
      </c>
      <c r="B66" s="1" t="s">
        <v>65</v>
      </c>
      <c r="C66" s="63"/>
      <c r="D66" s="48"/>
    </row>
    <row r="67" spans="1:5" ht="11.4" customHeight="1" x14ac:dyDescent="0.2">
      <c r="A67" s="62" t="s">
        <v>66</v>
      </c>
      <c r="B67" s="64" t="s">
        <v>67</v>
      </c>
      <c r="C67" s="65">
        <f>C38</f>
        <v>0</v>
      </c>
      <c r="D67" s="66">
        <f>D38</f>
        <v>0</v>
      </c>
    </row>
    <row r="68" spans="1:5" ht="11.4" customHeight="1" x14ac:dyDescent="0.2">
      <c r="A68" s="62" t="s">
        <v>68</v>
      </c>
      <c r="B68" s="49" t="s">
        <v>69</v>
      </c>
      <c r="C68" s="65">
        <f>C43</f>
        <v>0</v>
      </c>
      <c r="D68" s="66">
        <f>D43</f>
        <v>0</v>
      </c>
    </row>
    <row r="69" spans="1:5" ht="11.4" customHeight="1" x14ac:dyDescent="0.2">
      <c r="A69" s="62" t="s">
        <v>70</v>
      </c>
      <c r="B69" s="49" t="s">
        <v>71</v>
      </c>
      <c r="C69" s="65">
        <f>C47</f>
        <v>0</v>
      </c>
      <c r="D69" s="66">
        <f>D47</f>
        <v>0</v>
      </c>
    </row>
    <row r="70" spans="1:5" ht="11.4" customHeight="1" x14ac:dyDescent="0.2">
      <c r="A70" s="62" t="s">
        <v>72</v>
      </c>
      <c r="B70" s="49" t="s">
        <v>73</v>
      </c>
      <c r="C70" s="65">
        <f>C54</f>
        <v>0</v>
      </c>
      <c r="D70" s="66">
        <f>D54</f>
        <v>0</v>
      </c>
    </row>
    <row r="71" spans="1:5" ht="11.4" customHeight="1" x14ac:dyDescent="0.2">
      <c r="A71" s="62" t="s">
        <v>74</v>
      </c>
      <c r="B71" s="49" t="s">
        <v>75</v>
      </c>
      <c r="C71" s="65">
        <f>C64</f>
        <v>0</v>
      </c>
      <c r="D71" s="66">
        <f>D64</f>
        <v>0</v>
      </c>
    </row>
    <row r="72" spans="1:5" ht="11.4" customHeight="1" x14ac:dyDescent="0.2">
      <c r="A72" s="49"/>
      <c r="B72" s="37" t="s">
        <v>31</v>
      </c>
      <c r="C72" s="67">
        <f>SUM(C67:C71)</f>
        <v>0</v>
      </c>
      <c r="D72" s="68">
        <f>SUM(D67:D71)</f>
        <v>0</v>
      </c>
    </row>
    <row r="73" spans="1:5" ht="11.4" customHeight="1" x14ac:dyDescent="0.2">
      <c r="A73" s="49"/>
      <c r="B73" s="69"/>
      <c r="C73" s="70"/>
      <c r="D73" s="71"/>
    </row>
    <row r="74" spans="1:5" ht="11.4" customHeight="1" x14ac:dyDescent="0.2">
      <c r="A74" s="49"/>
      <c r="B74" s="37" t="s">
        <v>76</v>
      </c>
      <c r="C74" s="72"/>
      <c r="D74" s="73">
        <f>ROUND(D14+D20+D27+D72,2)</f>
        <v>0</v>
      </c>
    </row>
    <row r="75" spans="1:5" ht="14.4" customHeight="1" x14ac:dyDescent="0.2">
      <c r="A75" s="164" t="s">
        <v>77</v>
      </c>
      <c r="B75" s="164"/>
      <c r="C75" s="74"/>
      <c r="D75" s="74"/>
    </row>
    <row r="76" spans="1:5" ht="11.4" customHeight="1" x14ac:dyDescent="0.2">
      <c r="A76" s="62">
        <v>5</v>
      </c>
      <c r="B76" s="45"/>
      <c r="C76" s="31" t="s">
        <v>6</v>
      </c>
      <c r="D76" s="32" t="s">
        <v>22</v>
      </c>
    </row>
    <row r="77" spans="1:5" ht="11.4" customHeight="1" x14ac:dyDescent="0.2">
      <c r="A77" s="62" t="s">
        <v>78</v>
      </c>
      <c r="B77" s="75" t="s">
        <v>79</v>
      </c>
      <c r="C77" s="76"/>
      <c r="D77" s="34">
        <f>ROUND(C77*$D$74,2)</f>
        <v>0</v>
      </c>
      <c r="E77" s="77"/>
    </row>
    <row r="78" spans="1:5" ht="11.4" customHeight="1" x14ac:dyDescent="0.25">
      <c r="A78" s="62" t="s">
        <v>80</v>
      </c>
      <c r="B78" s="78" t="s">
        <v>81</v>
      </c>
      <c r="C78" s="65"/>
      <c r="D78" s="34">
        <f>ROUND((D$74+D$77)*C$78,2)</f>
        <v>0</v>
      </c>
      <c r="E78" s="79"/>
    </row>
    <row r="79" spans="1:5" ht="11.4" customHeight="1" x14ac:dyDescent="0.25">
      <c r="A79" s="80" t="s">
        <v>82</v>
      </c>
      <c r="B79" s="78" t="s">
        <v>83</v>
      </c>
      <c r="C79" s="65">
        <f>SUM(C80:C85)</f>
        <v>0</v>
      </c>
      <c r="D79" s="81">
        <f>SUM(D80:D85)</f>
        <v>0</v>
      </c>
      <c r="E79" s="77"/>
    </row>
    <row r="80" spans="1:5" ht="11.4" customHeight="1" x14ac:dyDescent="0.2">
      <c r="A80" s="160" t="s">
        <v>84</v>
      </c>
      <c r="B80" s="82" t="s">
        <v>85</v>
      </c>
      <c r="C80" s="83"/>
      <c r="D80" s="84">
        <f>ROUND(C80*D89,2)</f>
        <v>0</v>
      </c>
      <c r="E80" s="77"/>
    </row>
    <row r="81" spans="1:7" ht="11.4" customHeight="1" x14ac:dyDescent="0.2">
      <c r="A81" s="161"/>
      <c r="B81" s="82" t="s">
        <v>86</v>
      </c>
      <c r="C81" s="85"/>
      <c r="D81" s="84">
        <f>ROUND(C81*D89,2)</f>
        <v>0</v>
      </c>
      <c r="E81" s="77"/>
    </row>
    <row r="82" spans="1:7" ht="11.4" customHeight="1" x14ac:dyDescent="0.2">
      <c r="A82" s="62" t="s">
        <v>87</v>
      </c>
      <c r="B82" s="15" t="s">
        <v>88</v>
      </c>
      <c r="C82" s="83"/>
      <c r="D82" s="84"/>
      <c r="E82" s="77"/>
    </row>
    <row r="83" spans="1:7" ht="12" x14ac:dyDescent="0.2">
      <c r="A83" s="62" t="s">
        <v>89</v>
      </c>
      <c r="B83" s="15" t="s">
        <v>90</v>
      </c>
      <c r="C83" s="83"/>
      <c r="D83" s="84">
        <f>ROUND(C83*D89,2)</f>
        <v>0</v>
      </c>
    </row>
    <row r="84" spans="1:7" ht="12" x14ac:dyDescent="0.2">
      <c r="A84" s="62" t="s">
        <v>91</v>
      </c>
      <c r="B84" s="50" t="s">
        <v>92</v>
      </c>
      <c r="C84" s="83"/>
      <c r="D84" s="34"/>
    </row>
    <row r="85" spans="1:7" ht="12" x14ac:dyDescent="0.2">
      <c r="A85" s="62"/>
      <c r="B85" s="75"/>
      <c r="C85" s="76"/>
      <c r="D85" s="34"/>
      <c r="E85" s="77"/>
    </row>
    <row r="86" spans="1:7" s="88" customFormat="1" ht="15" x14ac:dyDescent="0.25">
      <c r="A86" s="86"/>
      <c r="B86" s="37" t="s">
        <v>93</v>
      </c>
      <c r="C86" s="60">
        <f>SUM(C77:C79)</f>
        <v>0</v>
      </c>
      <c r="D86" s="87">
        <f>ROUND(SUM(D77:D79),2)</f>
        <v>0</v>
      </c>
    </row>
    <row r="87" spans="1:7" s="88" customFormat="1" ht="13.2" customHeight="1" x14ac:dyDescent="0.25">
      <c r="A87" s="89"/>
      <c r="B87" s="89"/>
      <c r="C87" s="90"/>
      <c r="D87" s="90"/>
    </row>
    <row r="88" spans="1:7" ht="18" customHeight="1" x14ac:dyDescent="0.25">
      <c r="A88" s="91" t="s">
        <v>94</v>
      </c>
      <c r="B88" s="92"/>
      <c r="C88" s="42" t="s">
        <v>95</v>
      </c>
      <c r="D88" s="43" t="s">
        <v>22</v>
      </c>
      <c r="F88" s="57"/>
    </row>
    <row r="89" spans="1:7" ht="16.5" customHeight="1" x14ac:dyDescent="0.2">
      <c r="A89" s="93"/>
      <c r="B89" s="94" t="s">
        <v>96</v>
      </c>
      <c r="C89" s="95">
        <v>1</v>
      </c>
      <c r="D89" s="96">
        <f>ROUND(($D$74+$D$77+$D$78)/(1-$C$79),2)</f>
        <v>0</v>
      </c>
      <c r="G89" s="27"/>
    </row>
    <row r="91" spans="1:7" x14ac:dyDescent="0.2">
      <c r="D91" s="57"/>
    </row>
  </sheetData>
  <mergeCells count="19">
    <mergeCell ref="A44:B44"/>
    <mergeCell ref="A5:B5"/>
    <mergeCell ref="A6:A14"/>
    <mergeCell ref="A15:B15"/>
    <mergeCell ref="A16:A20"/>
    <mergeCell ref="A21:B21"/>
    <mergeCell ref="A23:A27"/>
    <mergeCell ref="A28:B28"/>
    <mergeCell ref="A29:B29"/>
    <mergeCell ref="A30:A38"/>
    <mergeCell ref="A39:B39"/>
    <mergeCell ref="A40:A43"/>
    <mergeCell ref="A80:A81"/>
    <mergeCell ref="A48:B48"/>
    <mergeCell ref="A49:A54"/>
    <mergeCell ref="A55:B55"/>
    <mergeCell ref="A56:A64"/>
    <mergeCell ref="A65:B65"/>
    <mergeCell ref="A75:B75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E78B6-A06E-4256-8082-BA813369BDCF}">
  <sheetPr>
    <tabColor theme="3" tint="0.59999389629810485"/>
    <pageSetUpPr fitToPage="1"/>
  </sheetPr>
  <dimension ref="A1:H91"/>
  <sheetViews>
    <sheetView view="pageBreakPreview" topLeftCell="A38" zoomScale="60" zoomScaleNormal="100" workbookViewId="0">
      <selection activeCell="G45" sqref="G45:G63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7" customWidth="1"/>
    <col min="4" max="4" width="18.88671875" style="4" customWidth="1"/>
    <col min="5" max="5" width="2.6640625" style="4" customWidth="1"/>
    <col min="6" max="6" width="43.88671875" style="4" customWidth="1"/>
    <col min="7" max="7" width="5.5546875" style="4" bestFit="1" customWidth="1"/>
    <col min="8" max="16384" width="11.44140625" style="4"/>
  </cols>
  <sheetData>
    <row r="1" spans="1:4" ht="33.75" customHeight="1" x14ac:dyDescent="0.2">
      <c r="A1" s="1">
        <v>3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VLOOKUP($A$1,Dados!$A$6:$G$11,7,0)</f>
        <v>BOMBEIRO CIVIL LÍDER - Diurno (12x36 - 07 às 19hrs)</v>
      </c>
      <c r="C2" s="6"/>
      <c r="D2" s="6"/>
    </row>
    <row r="3" spans="1:4" ht="21" customHeight="1" x14ac:dyDescent="0.2">
      <c r="A3" s="5" t="s">
        <v>2</v>
      </c>
      <c r="B3" s="7" t="s">
        <v>126</v>
      </c>
      <c r="C3" s="5" t="s">
        <v>3</v>
      </c>
      <c r="D3" s="100">
        <f>Item01!D3</f>
        <v>45658</v>
      </c>
    </row>
    <row r="4" spans="1:4" s="11" customFormat="1" ht="21.75" customHeight="1" x14ac:dyDescent="0.2">
      <c r="A4" s="8"/>
      <c r="B4" s="9"/>
      <c r="C4" s="9"/>
      <c r="D4" s="10" t="s">
        <v>4</v>
      </c>
    </row>
    <row r="5" spans="1:4" s="14" customFormat="1" ht="12" x14ac:dyDescent="0.2">
      <c r="A5" s="164" t="s">
        <v>5</v>
      </c>
      <c r="B5" s="164"/>
      <c r="C5" s="12" t="s">
        <v>6</v>
      </c>
      <c r="D5" s="13" t="s">
        <v>7</v>
      </c>
    </row>
    <row r="6" spans="1:4" s="14" customFormat="1" ht="11.4" customHeight="1" x14ac:dyDescent="0.2">
      <c r="A6" s="163"/>
      <c r="B6" s="15" t="s">
        <v>8</v>
      </c>
      <c r="C6" s="16"/>
      <c r="D6" s="17"/>
    </row>
    <row r="7" spans="1:4" s="14" customFormat="1" x14ac:dyDescent="0.2">
      <c r="A7" s="163"/>
      <c r="B7" s="18" t="s">
        <v>103</v>
      </c>
      <c r="C7" s="16"/>
      <c r="D7" s="17">
        <f>ROUND(D6*C7,2)</f>
        <v>0</v>
      </c>
    </row>
    <row r="8" spans="1:4" s="14" customFormat="1" ht="11.4" customHeight="1" x14ac:dyDescent="0.2">
      <c r="A8" s="163"/>
      <c r="B8" s="15" t="s">
        <v>9</v>
      </c>
      <c r="C8" s="19"/>
      <c r="D8" s="17"/>
    </row>
    <row r="9" spans="1:4" s="14" customFormat="1" ht="11.4" customHeight="1" x14ac:dyDescent="0.2">
      <c r="A9" s="163"/>
      <c r="B9" s="15" t="s">
        <v>10</v>
      </c>
      <c r="C9" s="19"/>
      <c r="D9" s="17"/>
    </row>
    <row r="10" spans="1:4" s="14" customFormat="1" ht="11.4" customHeight="1" x14ac:dyDescent="0.2">
      <c r="A10" s="163"/>
      <c r="B10" s="15" t="s">
        <v>104</v>
      </c>
      <c r="C10" s="19"/>
      <c r="D10" s="17"/>
    </row>
    <row r="11" spans="1:4" s="14" customFormat="1" ht="11.4" customHeight="1" x14ac:dyDescent="0.2">
      <c r="A11" s="163"/>
      <c r="B11" s="15" t="s">
        <v>11</v>
      </c>
      <c r="C11" s="19"/>
      <c r="D11" s="17"/>
    </row>
    <row r="12" spans="1:4" s="14" customFormat="1" ht="11.4" customHeight="1" x14ac:dyDescent="0.2">
      <c r="A12" s="163"/>
      <c r="B12" s="15" t="s">
        <v>12</v>
      </c>
      <c r="C12" s="19"/>
      <c r="D12" s="17"/>
    </row>
    <row r="13" spans="1:4" s="14" customFormat="1" ht="11.4" customHeight="1" x14ac:dyDescent="0.2">
      <c r="A13" s="163"/>
      <c r="B13" s="15" t="s">
        <v>13</v>
      </c>
      <c r="C13" s="19"/>
      <c r="D13" s="17"/>
    </row>
    <row r="14" spans="1:4" s="23" customFormat="1" ht="12" x14ac:dyDescent="0.25">
      <c r="A14" s="163"/>
      <c r="B14" s="20" t="s">
        <v>14</v>
      </c>
      <c r="C14" s="21"/>
      <c r="D14" s="22">
        <f>ROUND(SUM(D6:D13),2)</f>
        <v>0</v>
      </c>
    </row>
    <row r="15" spans="1:4" ht="13.5" customHeight="1" x14ac:dyDescent="0.2">
      <c r="A15" s="164" t="s">
        <v>15</v>
      </c>
      <c r="B15" s="164"/>
      <c r="C15" s="24"/>
      <c r="D15" s="24"/>
    </row>
    <row r="16" spans="1:4" ht="13.5" customHeight="1" x14ac:dyDescent="0.2">
      <c r="A16" s="165"/>
      <c r="B16" s="15" t="s">
        <v>156</v>
      </c>
      <c r="C16" s="16"/>
      <c r="D16" s="25"/>
    </row>
    <row r="17" spans="1:8" ht="13.5" customHeight="1" x14ac:dyDescent="0.2">
      <c r="A17" s="165"/>
      <c r="B17" s="15" t="s">
        <v>155</v>
      </c>
      <c r="C17" s="16"/>
      <c r="D17" s="17"/>
    </row>
    <row r="18" spans="1:8" x14ac:dyDescent="0.2">
      <c r="A18" s="165"/>
      <c r="B18" s="15"/>
      <c r="C18" s="16"/>
      <c r="D18" s="17"/>
    </row>
    <row r="19" spans="1:8" ht="13.5" hidden="1" customHeight="1" x14ac:dyDescent="0.2">
      <c r="A19" s="165"/>
      <c r="B19" s="15"/>
      <c r="C19" s="16"/>
      <c r="D19" s="17"/>
    </row>
    <row r="20" spans="1:8" ht="13.5" customHeight="1" x14ac:dyDescent="0.2">
      <c r="A20" s="165"/>
      <c r="B20" s="20" t="s">
        <v>16</v>
      </c>
      <c r="C20" s="16"/>
      <c r="D20" s="22">
        <f>ROUND(SUM(D16:D19),2)</f>
        <v>0</v>
      </c>
    </row>
    <row r="21" spans="1:8" ht="13.5" customHeight="1" x14ac:dyDescent="0.2">
      <c r="A21" s="164" t="s">
        <v>17</v>
      </c>
      <c r="B21" s="164"/>
      <c r="C21" s="26"/>
      <c r="D21" s="24"/>
      <c r="G21" s="27"/>
    </row>
    <row r="22" spans="1:8" ht="13.5" customHeight="1" x14ac:dyDescent="0.2">
      <c r="A22" s="28"/>
      <c r="B22" s="29" t="s">
        <v>18</v>
      </c>
      <c r="C22" s="16"/>
      <c r="D22" s="30"/>
      <c r="G22" s="27"/>
      <c r="H22" s="27"/>
    </row>
    <row r="23" spans="1:8" ht="13.5" customHeight="1" x14ac:dyDescent="0.2">
      <c r="A23" s="166"/>
      <c r="B23" s="15" t="s">
        <v>161</v>
      </c>
      <c r="C23" s="16"/>
      <c r="D23" s="17"/>
    </row>
    <row r="24" spans="1:8" ht="13.5" customHeight="1" x14ac:dyDescent="0.2">
      <c r="A24" s="166"/>
      <c r="B24" s="15" t="s">
        <v>153</v>
      </c>
      <c r="C24" s="16"/>
      <c r="D24" s="17"/>
    </row>
    <row r="25" spans="1:8" ht="13.5" customHeight="1" x14ac:dyDescent="0.2">
      <c r="A25" s="166"/>
      <c r="B25" s="15" t="s">
        <v>100</v>
      </c>
      <c r="C25" s="16"/>
      <c r="D25" s="17"/>
    </row>
    <row r="26" spans="1:8" ht="13.5" customHeight="1" x14ac:dyDescent="0.2">
      <c r="A26" s="166"/>
      <c r="B26" s="15" t="s">
        <v>154</v>
      </c>
      <c r="C26" s="16"/>
      <c r="D26" s="17"/>
    </row>
    <row r="27" spans="1:8" ht="13.5" customHeight="1" x14ac:dyDescent="0.2">
      <c r="A27" s="166"/>
      <c r="B27" s="20" t="s">
        <v>19</v>
      </c>
      <c r="C27" s="16"/>
      <c r="D27" s="22">
        <f>SUM(D23:D26)</f>
        <v>0</v>
      </c>
    </row>
    <row r="28" spans="1:8" ht="13.5" customHeight="1" x14ac:dyDescent="0.2">
      <c r="A28" s="164" t="s">
        <v>20</v>
      </c>
      <c r="B28" s="164"/>
      <c r="C28" s="26"/>
      <c r="D28" s="24"/>
    </row>
    <row r="29" spans="1:8" ht="12" x14ac:dyDescent="0.2">
      <c r="A29" s="162" t="s">
        <v>21</v>
      </c>
      <c r="B29" s="162"/>
      <c r="C29" s="31" t="s">
        <v>6</v>
      </c>
      <c r="D29" s="32" t="s">
        <v>22</v>
      </c>
    </row>
    <row r="30" spans="1:8" ht="11.4" customHeight="1" x14ac:dyDescent="0.2">
      <c r="A30" s="163"/>
      <c r="B30" s="15" t="s">
        <v>23</v>
      </c>
      <c r="C30" s="33"/>
      <c r="D30" s="34">
        <f>ROUND(C30*D$14,2)</f>
        <v>0</v>
      </c>
    </row>
    <row r="31" spans="1:8" ht="11.4" customHeight="1" x14ac:dyDescent="0.2">
      <c r="A31" s="163"/>
      <c r="B31" s="15" t="s">
        <v>24</v>
      </c>
      <c r="C31" s="33"/>
      <c r="D31" s="34">
        <f t="shared" ref="D31:D37" si="0">ROUND(C31*D$14,2)</f>
        <v>0</v>
      </c>
    </row>
    <row r="32" spans="1:8" ht="11.4" customHeight="1" x14ac:dyDescent="0.2">
      <c r="A32" s="163"/>
      <c r="B32" s="15" t="s">
        <v>25</v>
      </c>
      <c r="C32" s="33"/>
      <c r="D32" s="34">
        <f t="shared" si="0"/>
        <v>0</v>
      </c>
    </row>
    <row r="33" spans="1:7" ht="11.4" customHeight="1" x14ac:dyDescent="0.2">
      <c r="A33" s="163"/>
      <c r="B33" s="15" t="s">
        <v>26</v>
      </c>
      <c r="C33" s="33"/>
      <c r="D33" s="34">
        <f t="shared" si="0"/>
        <v>0</v>
      </c>
    </row>
    <row r="34" spans="1:7" ht="11.4" customHeight="1" x14ac:dyDescent="0.2">
      <c r="A34" s="163"/>
      <c r="B34" s="15" t="s">
        <v>27</v>
      </c>
      <c r="C34" s="33"/>
      <c r="D34" s="34">
        <f t="shared" si="0"/>
        <v>0</v>
      </c>
    </row>
    <row r="35" spans="1:7" ht="11.4" customHeight="1" x14ac:dyDescent="0.2">
      <c r="A35" s="163"/>
      <c r="B35" s="15" t="s">
        <v>28</v>
      </c>
      <c r="C35" s="33"/>
      <c r="D35" s="34">
        <f t="shared" si="0"/>
        <v>0</v>
      </c>
    </row>
    <row r="36" spans="1:7" ht="12" x14ac:dyDescent="0.2">
      <c r="A36" s="163"/>
      <c r="B36" s="18" t="s">
        <v>29</v>
      </c>
      <c r="C36" s="35"/>
      <c r="D36" s="34">
        <f t="shared" si="0"/>
        <v>0</v>
      </c>
    </row>
    <row r="37" spans="1:7" ht="12" customHeight="1" x14ac:dyDescent="0.2">
      <c r="A37" s="163"/>
      <c r="B37" s="15" t="s">
        <v>30</v>
      </c>
      <c r="C37" s="36"/>
      <c r="D37" s="34">
        <f t="shared" si="0"/>
        <v>0</v>
      </c>
    </row>
    <row r="38" spans="1:7" s="40" customFormat="1" ht="13.95" customHeight="1" x14ac:dyDescent="0.2">
      <c r="A38" s="163"/>
      <c r="B38" s="37" t="s">
        <v>31</v>
      </c>
      <c r="C38" s="38">
        <f>SUM(C30:C37)</f>
        <v>0</v>
      </c>
      <c r="D38" s="39">
        <f>ROUND(SUM(D30:D37),2)</f>
        <v>0</v>
      </c>
      <c r="F38" s="41"/>
    </row>
    <row r="39" spans="1:7" ht="12" x14ac:dyDescent="0.2">
      <c r="A39" s="162" t="s">
        <v>32</v>
      </c>
      <c r="B39" s="162"/>
      <c r="C39" s="42" t="s">
        <v>6</v>
      </c>
      <c r="D39" s="43" t="s">
        <v>22</v>
      </c>
    </row>
    <row r="40" spans="1:7" ht="11.4" customHeight="1" x14ac:dyDescent="0.2">
      <c r="A40" s="163"/>
      <c r="B40" s="15" t="s">
        <v>33</v>
      </c>
      <c r="C40" s="44"/>
      <c r="D40" s="34">
        <f>ROUND(C40*D$14,2)</f>
        <v>0</v>
      </c>
    </row>
    <row r="41" spans="1:7" ht="13.5" customHeight="1" x14ac:dyDescent="0.25">
      <c r="A41" s="163"/>
      <c r="B41" s="45" t="s">
        <v>34</v>
      </c>
      <c r="C41" s="44"/>
      <c r="D41" s="34">
        <f>ROUND(C41*D$14,2)</f>
        <v>0</v>
      </c>
      <c r="F41" s="46" t="s">
        <v>35</v>
      </c>
    </row>
    <row r="42" spans="1:7" ht="11.4" customHeight="1" x14ac:dyDescent="0.2">
      <c r="A42" s="163"/>
      <c r="B42" s="45"/>
      <c r="C42" s="47"/>
      <c r="D42" s="48"/>
    </row>
    <row r="43" spans="1:7" ht="11.4" customHeight="1" x14ac:dyDescent="0.2">
      <c r="A43" s="163"/>
      <c r="B43" s="37" t="s">
        <v>31</v>
      </c>
      <c r="C43" s="38">
        <f>SUM(C40:C42)</f>
        <v>0</v>
      </c>
      <c r="D43" s="39">
        <f>ROUND(SUM(D40:D41),2)</f>
        <v>0</v>
      </c>
    </row>
    <row r="44" spans="1:7" ht="11.4" customHeight="1" x14ac:dyDescent="0.2">
      <c r="A44" s="162" t="s">
        <v>36</v>
      </c>
      <c r="B44" s="162"/>
      <c r="C44" s="42" t="s">
        <v>6</v>
      </c>
      <c r="D44" s="43" t="s">
        <v>22</v>
      </c>
    </row>
    <row r="45" spans="1:7" ht="12" customHeight="1" x14ac:dyDescent="0.2">
      <c r="A45" s="49"/>
      <c r="B45" s="50" t="s">
        <v>37</v>
      </c>
      <c r="C45" s="51"/>
      <c r="D45" s="34">
        <f>ROUND(C45*D$14,2)</f>
        <v>0</v>
      </c>
      <c r="F45" s="52" t="s">
        <v>38</v>
      </c>
      <c r="G45" s="1"/>
    </row>
    <row r="46" spans="1:7" ht="11.4" customHeight="1" x14ac:dyDescent="0.2">
      <c r="A46" s="49"/>
      <c r="B46" s="45" t="s">
        <v>39</v>
      </c>
      <c r="C46" s="53"/>
      <c r="D46" s="34">
        <f>ROUND(C46*D$14,2)</f>
        <v>0</v>
      </c>
      <c r="F46" s="52" t="s">
        <v>40</v>
      </c>
      <c r="G46" s="54"/>
    </row>
    <row r="47" spans="1:7" ht="11.4" customHeight="1" x14ac:dyDescent="0.2">
      <c r="A47" s="49"/>
      <c r="B47" s="37" t="s">
        <v>31</v>
      </c>
      <c r="C47" s="38">
        <f>SUM(C45:C46)</f>
        <v>0</v>
      </c>
      <c r="D47" s="39">
        <f>ROUND(SUM(D45:D46),2)</f>
        <v>0</v>
      </c>
    </row>
    <row r="48" spans="1:7" ht="11.4" customHeight="1" x14ac:dyDescent="0.2">
      <c r="A48" s="162" t="s">
        <v>41</v>
      </c>
      <c r="B48" s="162"/>
      <c r="C48" s="42" t="s">
        <v>6</v>
      </c>
      <c r="D48" s="43" t="s">
        <v>22</v>
      </c>
    </row>
    <row r="49" spans="1:7" ht="11.4" customHeight="1" x14ac:dyDescent="0.2">
      <c r="A49" s="163"/>
      <c r="B49" s="15" t="s">
        <v>42</v>
      </c>
      <c r="C49" s="55"/>
      <c r="D49" s="48">
        <f>ROUND(C49*D$14,2)</f>
        <v>0</v>
      </c>
      <c r="F49" s="52" t="s">
        <v>43</v>
      </c>
      <c r="G49" s="56"/>
    </row>
    <row r="50" spans="1:7" ht="11.4" customHeight="1" x14ac:dyDescent="0.2">
      <c r="A50" s="163"/>
      <c r="B50" s="45" t="s">
        <v>44</v>
      </c>
      <c r="C50" s="36"/>
      <c r="D50" s="48">
        <f t="shared" ref="D50:D53" si="1">ROUND(C50*D$14,2)</f>
        <v>0</v>
      </c>
      <c r="F50" s="52" t="s">
        <v>45</v>
      </c>
      <c r="G50" s="56"/>
    </row>
    <row r="51" spans="1:7" ht="11.4" customHeight="1" x14ac:dyDescent="0.2">
      <c r="A51" s="163"/>
      <c r="B51" s="15" t="s">
        <v>46</v>
      </c>
      <c r="C51" s="53"/>
      <c r="D51" s="48">
        <f t="shared" si="1"/>
        <v>0</v>
      </c>
      <c r="F51" s="52" t="s">
        <v>47</v>
      </c>
      <c r="G51" s="56"/>
    </row>
    <row r="52" spans="1:7" ht="11.4" customHeight="1" x14ac:dyDescent="0.2">
      <c r="A52" s="163"/>
      <c r="B52" s="45" t="s">
        <v>48</v>
      </c>
      <c r="C52" s="53"/>
      <c r="D52" s="48">
        <f t="shared" si="1"/>
        <v>0</v>
      </c>
    </row>
    <row r="53" spans="1:7" ht="11.4" customHeight="1" x14ac:dyDescent="0.2">
      <c r="A53" s="163"/>
      <c r="B53" s="50" t="s">
        <v>49</v>
      </c>
      <c r="C53" s="53"/>
      <c r="D53" s="48">
        <f t="shared" si="1"/>
        <v>0</v>
      </c>
    </row>
    <row r="54" spans="1:7" ht="11.4" customHeight="1" x14ac:dyDescent="0.2">
      <c r="A54" s="163"/>
      <c r="B54" s="37" t="s">
        <v>31</v>
      </c>
      <c r="C54" s="38">
        <f>SUM(C49:C53)</f>
        <v>0</v>
      </c>
      <c r="D54" s="39">
        <f>ROUND(SUM(D49:D53),2)</f>
        <v>0</v>
      </c>
    </row>
    <row r="55" spans="1:7" ht="11.4" customHeight="1" x14ac:dyDescent="0.2">
      <c r="A55" s="162" t="s">
        <v>50</v>
      </c>
      <c r="B55" s="162"/>
      <c r="C55" s="42" t="s">
        <v>6</v>
      </c>
      <c r="D55" s="43" t="s">
        <v>22</v>
      </c>
      <c r="F55" s="57"/>
    </row>
    <row r="56" spans="1:7" ht="11.4" customHeight="1" x14ac:dyDescent="0.2">
      <c r="A56" s="163"/>
      <c r="B56" s="98" t="s">
        <v>101</v>
      </c>
      <c r="C56" s="44"/>
      <c r="D56" s="34">
        <f>ROUND(C56*D$14,2)</f>
        <v>0</v>
      </c>
    </row>
    <row r="57" spans="1:7" ht="11.4" customHeight="1" x14ac:dyDescent="0.2">
      <c r="A57" s="163"/>
      <c r="B57" s="15" t="s">
        <v>51</v>
      </c>
      <c r="C57" s="44"/>
      <c r="D57" s="34">
        <f t="shared" ref="D57:D63" si="2">ROUND(C57*D$14,2)</f>
        <v>0</v>
      </c>
    </row>
    <row r="58" spans="1:7" ht="11.4" customHeight="1" x14ac:dyDescent="0.2">
      <c r="A58" s="163"/>
      <c r="B58" s="15" t="s">
        <v>52</v>
      </c>
      <c r="C58" s="44"/>
      <c r="D58" s="34">
        <f t="shared" si="2"/>
        <v>0</v>
      </c>
      <c r="F58" s="52" t="s">
        <v>53</v>
      </c>
      <c r="G58" s="58"/>
    </row>
    <row r="59" spans="1:7" ht="11.4" customHeight="1" x14ac:dyDescent="0.2">
      <c r="A59" s="163"/>
      <c r="B59" s="15" t="s">
        <v>54</v>
      </c>
      <c r="C59" s="44"/>
      <c r="D59" s="34">
        <f t="shared" si="2"/>
        <v>0</v>
      </c>
      <c r="F59" s="52" t="s">
        <v>55</v>
      </c>
      <c r="G59" s="58"/>
    </row>
    <row r="60" spans="1:7" ht="11.4" customHeight="1" x14ac:dyDescent="0.2">
      <c r="A60" s="163"/>
      <c r="B60" s="15" t="s">
        <v>56</v>
      </c>
      <c r="C60" s="44"/>
      <c r="D60" s="34">
        <f t="shared" si="2"/>
        <v>0</v>
      </c>
      <c r="F60" s="52" t="s">
        <v>57</v>
      </c>
      <c r="G60" s="56"/>
    </row>
    <row r="61" spans="1:7" ht="11.4" customHeight="1" x14ac:dyDescent="0.2">
      <c r="A61" s="163"/>
      <c r="B61" s="15" t="s">
        <v>58</v>
      </c>
      <c r="C61" s="44"/>
      <c r="D61" s="34">
        <f t="shared" si="2"/>
        <v>0</v>
      </c>
      <c r="F61" s="52" t="s">
        <v>59</v>
      </c>
      <c r="G61" s="58"/>
    </row>
    <row r="62" spans="1:7" ht="11.4" customHeight="1" x14ac:dyDescent="0.2">
      <c r="A62" s="163"/>
      <c r="B62" s="20" t="s">
        <v>60</v>
      </c>
      <c r="C62" s="59">
        <f>SUM(C56:C61)</f>
        <v>0</v>
      </c>
      <c r="D62" s="30">
        <f t="shared" si="2"/>
        <v>0</v>
      </c>
      <c r="F62" s="52" t="s">
        <v>61</v>
      </c>
      <c r="G62" s="58"/>
    </row>
    <row r="63" spans="1:7" ht="11.4" customHeight="1" x14ac:dyDescent="0.2">
      <c r="A63" s="163"/>
      <c r="B63" s="45" t="s">
        <v>62</v>
      </c>
      <c r="C63" s="59">
        <f>ROUND(C62*C38,7)</f>
        <v>0</v>
      </c>
      <c r="D63" s="34">
        <f t="shared" si="2"/>
        <v>0</v>
      </c>
      <c r="F63" s="52" t="s">
        <v>63</v>
      </c>
      <c r="G63" s="56"/>
    </row>
    <row r="64" spans="1:7" ht="11.4" customHeight="1" x14ac:dyDescent="0.2">
      <c r="A64" s="163"/>
      <c r="B64" s="37" t="s">
        <v>31</v>
      </c>
      <c r="C64" s="60">
        <f>C62+C63</f>
        <v>0</v>
      </c>
      <c r="D64" s="39">
        <f>ROUND(D62+D63,2)</f>
        <v>0</v>
      </c>
    </row>
    <row r="65" spans="1:5" ht="21" customHeight="1" x14ac:dyDescent="0.2">
      <c r="A65" s="164" t="s">
        <v>64</v>
      </c>
      <c r="B65" s="164"/>
      <c r="C65" s="61"/>
      <c r="D65" s="61"/>
    </row>
    <row r="66" spans="1:5" ht="11.4" customHeight="1" x14ac:dyDescent="0.2">
      <c r="A66" s="62">
        <v>4</v>
      </c>
      <c r="B66" s="1" t="s">
        <v>65</v>
      </c>
      <c r="C66" s="63"/>
      <c r="D66" s="48"/>
    </row>
    <row r="67" spans="1:5" ht="11.4" customHeight="1" x14ac:dyDescent="0.2">
      <c r="A67" s="62" t="s">
        <v>66</v>
      </c>
      <c r="B67" s="64" t="s">
        <v>67</v>
      </c>
      <c r="C67" s="65">
        <f>C38</f>
        <v>0</v>
      </c>
      <c r="D67" s="66">
        <f>D38</f>
        <v>0</v>
      </c>
    </row>
    <row r="68" spans="1:5" ht="11.4" customHeight="1" x14ac:dyDescent="0.2">
      <c r="A68" s="62" t="s">
        <v>68</v>
      </c>
      <c r="B68" s="49" t="s">
        <v>69</v>
      </c>
      <c r="C68" s="65">
        <f>C43</f>
        <v>0</v>
      </c>
      <c r="D68" s="66">
        <f>D43</f>
        <v>0</v>
      </c>
    </row>
    <row r="69" spans="1:5" ht="11.4" customHeight="1" x14ac:dyDescent="0.2">
      <c r="A69" s="62" t="s">
        <v>70</v>
      </c>
      <c r="B69" s="49" t="s">
        <v>71</v>
      </c>
      <c r="C69" s="65">
        <f>C47</f>
        <v>0</v>
      </c>
      <c r="D69" s="66">
        <f>D47</f>
        <v>0</v>
      </c>
    </row>
    <row r="70" spans="1:5" ht="11.4" customHeight="1" x14ac:dyDescent="0.2">
      <c r="A70" s="62" t="s">
        <v>72</v>
      </c>
      <c r="B70" s="49" t="s">
        <v>73</v>
      </c>
      <c r="C70" s="65">
        <f>C54</f>
        <v>0</v>
      </c>
      <c r="D70" s="66">
        <f>D54</f>
        <v>0</v>
      </c>
    </row>
    <row r="71" spans="1:5" ht="11.4" customHeight="1" x14ac:dyDescent="0.2">
      <c r="A71" s="62" t="s">
        <v>74</v>
      </c>
      <c r="B71" s="49" t="s">
        <v>75</v>
      </c>
      <c r="C71" s="65">
        <f>C64</f>
        <v>0</v>
      </c>
      <c r="D71" s="66">
        <f>D64</f>
        <v>0</v>
      </c>
    </row>
    <row r="72" spans="1:5" ht="11.4" customHeight="1" x14ac:dyDescent="0.2">
      <c r="A72" s="49"/>
      <c r="B72" s="37" t="s">
        <v>31</v>
      </c>
      <c r="C72" s="67">
        <f>SUM(C67:C71)</f>
        <v>0</v>
      </c>
      <c r="D72" s="68">
        <f>SUM(D67:D71)</f>
        <v>0</v>
      </c>
    </row>
    <row r="73" spans="1:5" ht="11.4" customHeight="1" x14ac:dyDescent="0.2">
      <c r="A73" s="49"/>
      <c r="B73" s="69"/>
      <c r="C73" s="70"/>
      <c r="D73" s="71"/>
    </row>
    <row r="74" spans="1:5" ht="11.4" customHeight="1" x14ac:dyDescent="0.2">
      <c r="A74" s="49"/>
      <c r="B74" s="37" t="s">
        <v>76</v>
      </c>
      <c r="C74" s="72"/>
      <c r="D74" s="73">
        <f>ROUND(D14+D20+D27+D72,2)</f>
        <v>0</v>
      </c>
    </row>
    <row r="75" spans="1:5" ht="14.4" customHeight="1" x14ac:dyDescent="0.2">
      <c r="A75" s="164" t="s">
        <v>77</v>
      </c>
      <c r="B75" s="164"/>
      <c r="C75" s="74"/>
      <c r="D75" s="74"/>
    </row>
    <row r="76" spans="1:5" ht="11.4" customHeight="1" x14ac:dyDescent="0.2">
      <c r="A76" s="62">
        <v>5</v>
      </c>
      <c r="B76" s="45"/>
      <c r="C76" s="31" t="s">
        <v>6</v>
      </c>
      <c r="D76" s="32" t="s">
        <v>22</v>
      </c>
    </row>
    <row r="77" spans="1:5" ht="11.4" customHeight="1" x14ac:dyDescent="0.2">
      <c r="A77" s="62" t="s">
        <v>78</v>
      </c>
      <c r="B77" s="75" t="s">
        <v>79</v>
      </c>
      <c r="C77" s="76"/>
      <c r="D77" s="34">
        <f>ROUND(C77*$D$74,2)</f>
        <v>0</v>
      </c>
      <c r="E77" s="77"/>
    </row>
    <row r="78" spans="1:5" ht="11.4" customHeight="1" x14ac:dyDescent="0.25">
      <c r="A78" s="62" t="s">
        <v>80</v>
      </c>
      <c r="B78" s="78" t="s">
        <v>81</v>
      </c>
      <c r="C78" s="65"/>
      <c r="D78" s="34">
        <f>ROUND((D$74+D$77)*C$78,2)</f>
        <v>0</v>
      </c>
      <c r="E78" s="79"/>
    </row>
    <row r="79" spans="1:5" ht="11.4" customHeight="1" x14ac:dyDescent="0.25">
      <c r="A79" s="80" t="s">
        <v>82</v>
      </c>
      <c r="B79" s="78" t="s">
        <v>83</v>
      </c>
      <c r="C79" s="65">
        <f>SUM(C80:C85)</f>
        <v>0</v>
      </c>
      <c r="D79" s="81">
        <f>SUM(D80:D85)</f>
        <v>0</v>
      </c>
      <c r="E79" s="77"/>
    </row>
    <row r="80" spans="1:5" ht="11.4" customHeight="1" x14ac:dyDescent="0.2">
      <c r="A80" s="160" t="s">
        <v>84</v>
      </c>
      <c r="B80" s="82" t="s">
        <v>85</v>
      </c>
      <c r="C80" s="83"/>
      <c r="D80" s="84">
        <f>ROUND(C80*D89,2)</f>
        <v>0</v>
      </c>
      <c r="E80" s="77"/>
    </row>
    <row r="81" spans="1:7" ht="11.4" customHeight="1" x14ac:dyDescent="0.2">
      <c r="A81" s="161"/>
      <c r="B81" s="82" t="s">
        <v>86</v>
      </c>
      <c r="C81" s="85"/>
      <c r="D81" s="84">
        <f>ROUND(C81*D89,2)</f>
        <v>0</v>
      </c>
      <c r="E81" s="77"/>
    </row>
    <row r="82" spans="1:7" ht="11.4" customHeight="1" x14ac:dyDescent="0.2">
      <c r="A82" s="62" t="s">
        <v>87</v>
      </c>
      <c r="B82" s="15" t="s">
        <v>88</v>
      </c>
      <c r="C82" s="83"/>
      <c r="D82" s="84"/>
      <c r="E82" s="77"/>
    </row>
    <row r="83" spans="1:7" ht="12" x14ac:dyDescent="0.2">
      <c r="A83" s="62" t="s">
        <v>89</v>
      </c>
      <c r="B83" s="15" t="s">
        <v>90</v>
      </c>
      <c r="C83" s="83"/>
      <c r="D83" s="84">
        <f>ROUND(C83*D89,2)</f>
        <v>0</v>
      </c>
    </row>
    <row r="84" spans="1:7" ht="12" x14ac:dyDescent="0.2">
      <c r="A84" s="62" t="s">
        <v>91</v>
      </c>
      <c r="B84" s="50" t="s">
        <v>92</v>
      </c>
      <c r="C84" s="83"/>
      <c r="D84" s="34"/>
    </row>
    <row r="85" spans="1:7" ht="12" x14ac:dyDescent="0.2">
      <c r="A85" s="62"/>
      <c r="B85" s="75"/>
      <c r="C85" s="76"/>
      <c r="D85" s="34"/>
      <c r="E85" s="77"/>
    </row>
    <row r="86" spans="1:7" s="88" customFormat="1" ht="15" x14ac:dyDescent="0.25">
      <c r="A86" s="86"/>
      <c r="B86" s="37" t="s">
        <v>93</v>
      </c>
      <c r="C86" s="60">
        <f>SUM(C77:C79)</f>
        <v>0</v>
      </c>
      <c r="D86" s="87">
        <f>ROUND(SUM(D77:D79),2)</f>
        <v>0</v>
      </c>
    </row>
    <row r="87" spans="1:7" s="88" customFormat="1" ht="13.2" customHeight="1" x14ac:dyDescent="0.25">
      <c r="A87" s="89"/>
      <c r="B87" s="89"/>
      <c r="C87" s="90"/>
      <c r="D87" s="90"/>
    </row>
    <row r="88" spans="1:7" ht="18" customHeight="1" x14ac:dyDescent="0.25">
      <c r="A88" s="91" t="s">
        <v>94</v>
      </c>
      <c r="B88" s="92"/>
      <c r="C88" s="42" t="s">
        <v>95</v>
      </c>
      <c r="D88" s="43" t="s">
        <v>22</v>
      </c>
      <c r="F88" s="57"/>
    </row>
    <row r="89" spans="1:7" ht="16.5" customHeight="1" x14ac:dyDescent="0.2">
      <c r="A89" s="93"/>
      <c r="B89" s="94" t="s">
        <v>96</v>
      </c>
      <c r="C89" s="95">
        <v>1</v>
      </c>
      <c r="D89" s="96">
        <f>ROUND(($D$74+$D$77+$D$78)/(1-$C$79),2)</f>
        <v>0</v>
      </c>
      <c r="G89" s="27"/>
    </row>
    <row r="91" spans="1:7" x14ac:dyDescent="0.2">
      <c r="D91" s="57"/>
    </row>
  </sheetData>
  <mergeCells count="19">
    <mergeCell ref="A44:B44"/>
    <mergeCell ref="A5:B5"/>
    <mergeCell ref="A6:A14"/>
    <mergeCell ref="A15:B15"/>
    <mergeCell ref="A16:A20"/>
    <mergeCell ref="A21:B21"/>
    <mergeCell ref="A23:A27"/>
    <mergeCell ref="A28:B28"/>
    <mergeCell ref="A29:B29"/>
    <mergeCell ref="A30:A38"/>
    <mergeCell ref="A39:B39"/>
    <mergeCell ref="A40:A43"/>
    <mergeCell ref="A80:A81"/>
    <mergeCell ref="A48:B48"/>
    <mergeCell ref="A49:A54"/>
    <mergeCell ref="A55:B55"/>
    <mergeCell ref="A56:A64"/>
    <mergeCell ref="A65:B65"/>
    <mergeCell ref="A75:B75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CDAA7-55CD-490C-9D01-EF121A4DA3DE}">
  <sheetPr>
    <tabColor theme="3" tint="0.59999389629810485"/>
    <pageSetUpPr fitToPage="1"/>
  </sheetPr>
  <dimension ref="A1:H91"/>
  <sheetViews>
    <sheetView view="pageBreakPreview" topLeftCell="A23" zoomScale="60" zoomScaleNormal="100" workbookViewId="0">
      <selection activeCell="G45" sqref="G45:G65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7" customWidth="1"/>
    <col min="4" max="4" width="18.88671875" style="4" customWidth="1"/>
    <col min="5" max="5" width="2.6640625" style="4" customWidth="1"/>
    <col min="6" max="6" width="43.88671875" style="4" customWidth="1"/>
    <col min="7" max="7" width="5.5546875" style="4" bestFit="1" customWidth="1"/>
    <col min="8" max="16384" width="11.44140625" style="4"/>
  </cols>
  <sheetData>
    <row r="1" spans="1:4" ht="33.75" customHeight="1" x14ac:dyDescent="0.2">
      <c r="A1" s="1">
        <v>4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VLOOKUP($A$1,Dados!$A$6:$G$11,7,0)</f>
        <v>BOMBEIRO CIVIL LÍDER - Noturno (12x36 - 19 às 07hrs)</v>
      </c>
      <c r="C2" s="6"/>
      <c r="D2" s="6"/>
    </row>
    <row r="3" spans="1:4" ht="21" customHeight="1" x14ac:dyDescent="0.2">
      <c r="A3" s="5" t="s">
        <v>2</v>
      </c>
      <c r="B3" s="7" t="s">
        <v>126</v>
      </c>
      <c r="C3" s="5" t="s">
        <v>3</v>
      </c>
      <c r="D3" s="100">
        <f>Item01!D3</f>
        <v>45658</v>
      </c>
    </row>
    <row r="4" spans="1:4" s="11" customFormat="1" ht="21.75" customHeight="1" x14ac:dyDescent="0.2">
      <c r="A4" s="8"/>
      <c r="B4" s="9"/>
      <c r="C4" s="9"/>
      <c r="D4" s="10" t="s">
        <v>4</v>
      </c>
    </row>
    <row r="5" spans="1:4" s="14" customFormat="1" ht="12" x14ac:dyDescent="0.2">
      <c r="A5" s="164" t="s">
        <v>5</v>
      </c>
      <c r="B5" s="164"/>
      <c r="C5" s="12" t="s">
        <v>6</v>
      </c>
      <c r="D5" s="13" t="s">
        <v>7</v>
      </c>
    </row>
    <row r="6" spans="1:4" s="14" customFormat="1" ht="11.4" customHeight="1" x14ac:dyDescent="0.2">
      <c r="A6" s="163"/>
      <c r="B6" s="15" t="s">
        <v>8</v>
      </c>
      <c r="C6" s="16"/>
      <c r="D6" s="17"/>
    </row>
    <row r="7" spans="1:4" s="14" customFormat="1" x14ac:dyDescent="0.2">
      <c r="A7" s="163"/>
      <c r="B7" s="18" t="s">
        <v>103</v>
      </c>
      <c r="C7" s="16"/>
      <c r="D7" s="17">
        <f>ROUND(D6*C7,2)</f>
        <v>0</v>
      </c>
    </row>
    <row r="8" spans="1:4" s="14" customFormat="1" ht="11.4" customHeight="1" x14ac:dyDescent="0.2">
      <c r="A8" s="163"/>
      <c r="B8" s="15" t="s">
        <v>9</v>
      </c>
      <c r="C8" s="19"/>
      <c r="D8" s="159"/>
    </row>
    <row r="9" spans="1:4" s="14" customFormat="1" ht="11.4" customHeight="1" x14ac:dyDescent="0.2">
      <c r="A9" s="163"/>
      <c r="B9" s="15" t="s">
        <v>10</v>
      </c>
      <c r="C9" s="19"/>
      <c r="D9" s="17">
        <f>ROUND((D6+D7)*60/52.5*20%*15*7/180,2)</f>
        <v>0</v>
      </c>
    </row>
    <row r="10" spans="1:4" s="14" customFormat="1" ht="11.4" customHeight="1" x14ac:dyDescent="0.2">
      <c r="A10" s="163"/>
      <c r="B10" s="15" t="s">
        <v>104</v>
      </c>
      <c r="C10" s="19"/>
      <c r="D10" s="17"/>
    </row>
    <row r="11" spans="1:4" s="14" customFormat="1" ht="11.4" customHeight="1" x14ac:dyDescent="0.2">
      <c r="A11" s="163"/>
      <c r="B11" s="15" t="s">
        <v>11</v>
      </c>
      <c r="C11" s="19"/>
      <c r="D11" s="17"/>
    </row>
    <row r="12" spans="1:4" s="14" customFormat="1" ht="11.4" customHeight="1" x14ac:dyDescent="0.2">
      <c r="A12" s="163"/>
      <c r="B12" s="15" t="s">
        <v>12</v>
      </c>
      <c r="C12" s="19"/>
      <c r="D12" s="17"/>
    </row>
    <row r="13" spans="1:4" s="14" customFormat="1" ht="11.4" customHeight="1" x14ac:dyDescent="0.2">
      <c r="A13" s="163"/>
      <c r="B13" s="15" t="s">
        <v>13</v>
      </c>
      <c r="C13" s="19"/>
      <c r="D13" s="17"/>
    </row>
    <row r="14" spans="1:4" s="23" customFormat="1" ht="12" x14ac:dyDescent="0.25">
      <c r="A14" s="163"/>
      <c r="B14" s="20" t="s">
        <v>14</v>
      </c>
      <c r="C14" s="21"/>
      <c r="D14" s="22">
        <f>ROUND(SUM(D6:D13),2)</f>
        <v>0</v>
      </c>
    </row>
    <row r="15" spans="1:4" ht="13.5" customHeight="1" x14ac:dyDescent="0.2">
      <c r="A15" s="164" t="s">
        <v>15</v>
      </c>
      <c r="B15" s="164"/>
      <c r="C15" s="24"/>
      <c r="D15" s="24"/>
    </row>
    <row r="16" spans="1:4" ht="13.5" customHeight="1" x14ac:dyDescent="0.2">
      <c r="A16" s="165"/>
      <c r="B16" s="15" t="s">
        <v>156</v>
      </c>
      <c r="C16" s="16"/>
      <c r="D16" s="25"/>
    </row>
    <row r="17" spans="1:8" ht="13.5" customHeight="1" x14ac:dyDescent="0.2">
      <c r="A17" s="165"/>
      <c r="B17" s="15" t="s">
        <v>155</v>
      </c>
      <c r="C17" s="16"/>
      <c r="D17" s="17"/>
    </row>
    <row r="18" spans="1:8" x14ac:dyDescent="0.2">
      <c r="A18" s="165"/>
      <c r="B18" s="15"/>
      <c r="C18" s="16"/>
      <c r="D18" s="17"/>
    </row>
    <row r="19" spans="1:8" ht="13.5" hidden="1" customHeight="1" x14ac:dyDescent="0.2">
      <c r="A19" s="165"/>
      <c r="B19" s="15"/>
      <c r="C19" s="16"/>
      <c r="D19" s="17"/>
    </row>
    <row r="20" spans="1:8" ht="13.5" customHeight="1" x14ac:dyDescent="0.2">
      <c r="A20" s="165"/>
      <c r="B20" s="20" t="s">
        <v>16</v>
      </c>
      <c r="C20" s="16"/>
      <c r="D20" s="22">
        <f>ROUND(SUM(D16:D19),2)</f>
        <v>0</v>
      </c>
    </row>
    <row r="21" spans="1:8" ht="13.5" customHeight="1" x14ac:dyDescent="0.2">
      <c r="A21" s="164" t="s">
        <v>17</v>
      </c>
      <c r="B21" s="164"/>
      <c r="C21" s="26"/>
      <c r="D21" s="24"/>
      <c r="G21" s="27"/>
    </row>
    <row r="22" spans="1:8" ht="13.5" customHeight="1" x14ac:dyDescent="0.2">
      <c r="A22" s="28"/>
      <c r="B22" s="29" t="s">
        <v>18</v>
      </c>
      <c r="C22" s="16"/>
      <c r="D22" s="30"/>
      <c r="G22" s="27"/>
      <c r="H22" s="27"/>
    </row>
    <row r="23" spans="1:8" ht="13.5" customHeight="1" x14ac:dyDescent="0.2">
      <c r="A23" s="166"/>
      <c r="B23" s="15" t="s">
        <v>161</v>
      </c>
      <c r="C23" s="16"/>
      <c r="D23" s="17"/>
    </row>
    <row r="24" spans="1:8" ht="13.5" customHeight="1" x14ac:dyDescent="0.2">
      <c r="A24" s="166"/>
      <c r="B24" s="15" t="s">
        <v>153</v>
      </c>
      <c r="C24" s="16"/>
      <c r="D24" s="17"/>
    </row>
    <row r="25" spans="1:8" ht="13.5" customHeight="1" x14ac:dyDescent="0.2">
      <c r="A25" s="166"/>
      <c r="B25" s="15" t="s">
        <v>100</v>
      </c>
      <c r="C25" s="16"/>
      <c r="D25" s="17"/>
    </row>
    <row r="26" spans="1:8" ht="13.5" customHeight="1" x14ac:dyDescent="0.2">
      <c r="A26" s="166"/>
      <c r="B26" s="15" t="s">
        <v>154</v>
      </c>
      <c r="C26" s="16"/>
      <c r="D26" s="17"/>
    </row>
    <row r="27" spans="1:8" ht="13.5" customHeight="1" x14ac:dyDescent="0.2">
      <c r="A27" s="166"/>
      <c r="B27" s="20" t="s">
        <v>19</v>
      </c>
      <c r="C27" s="16"/>
      <c r="D27" s="22">
        <f>SUM(D23:D26)</f>
        <v>0</v>
      </c>
    </row>
    <row r="28" spans="1:8" ht="13.5" customHeight="1" x14ac:dyDescent="0.2">
      <c r="A28" s="164" t="s">
        <v>20</v>
      </c>
      <c r="B28" s="164"/>
      <c r="C28" s="26"/>
      <c r="D28" s="24"/>
    </row>
    <row r="29" spans="1:8" ht="12" x14ac:dyDescent="0.2">
      <c r="A29" s="162" t="s">
        <v>21</v>
      </c>
      <c r="B29" s="162"/>
      <c r="C29" s="31" t="s">
        <v>6</v>
      </c>
      <c r="D29" s="32" t="s">
        <v>22</v>
      </c>
    </row>
    <row r="30" spans="1:8" ht="11.4" customHeight="1" x14ac:dyDescent="0.2">
      <c r="A30" s="163"/>
      <c r="B30" s="15" t="s">
        <v>23</v>
      </c>
      <c r="C30" s="33"/>
      <c r="D30" s="34">
        <f>ROUND(C30*D$14,2)</f>
        <v>0</v>
      </c>
    </row>
    <row r="31" spans="1:8" ht="11.4" customHeight="1" x14ac:dyDescent="0.2">
      <c r="A31" s="163"/>
      <c r="B31" s="15" t="s">
        <v>24</v>
      </c>
      <c r="C31" s="33"/>
      <c r="D31" s="34">
        <f t="shared" ref="D31:D37" si="0">ROUND(C31*D$14,2)</f>
        <v>0</v>
      </c>
    </row>
    <row r="32" spans="1:8" ht="11.4" customHeight="1" x14ac:dyDescent="0.2">
      <c r="A32" s="163"/>
      <c r="B32" s="15" t="s">
        <v>25</v>
      </c>
      <c r="C32" s="33"/>
      <c r="D32" s="34">
        <f t="shared" si="0"/>
        <v>0</v>
      </c>
    </row>
    <row r="33" spans="1:7" ht="11.4" customHeight="1" x14ac:dyDescent="0.2">
      <c r="A33" s="163"/>
      <c r="B33" s="15" t="s">
        <v>26</v>
      </c>
      <c r="C33" s="33"/>
      <c r="D33" s="34">
        <f t="shared" si="0"/>
        <v>0</v>
      </c>
    </row>
    <row r="34" spans="1:7" ht="11.4" customHeight="1" x14ac:dyDescent="0.2">
      <c r="A34" s="163"/>
      <c r="B34" s="15" t="s">
        <v>27</v>
      </c>
      <c r="C34" s="33"/>
      <c r="D34" s="34">
        <f t="shared" si="0"/>
        <v>0</v>
      </c>
    </row>
    <row r="35" spans="1:7" ht="11.4" customHeight="1" x14ac:dyDescent="0.2">
      <c r="A35" s="163"/>
      <c r="B35" s="15" t="s">
        <v>28</v>
      </c>
      <c r="C35" s="33"/>
      <c r="D35" s="34">
        <f t="shared" si="0"/>
        <v>0</v>
      </c>
    </row>
    <row r="36" spans="1:7" ht="12" x14ac:dyDescent="0.2">
      <c r="A36" s="163"/>
      <c r="B36" s="18" t="s">
        <v>29</v>
      </c>
      <c r="C36" s="35"/>
      <c r="D36" s="34">
        <f t="shared" si="0"/>
        <v>0</v>
      </c>
    </row>
    <row r="37" spans="1:7" ht="12" customHeight="1" x14ac:dyDescent="0.2">
      <c r="A37" s="163"/>
      <c r="B37" s="15" t="s">
        <v>30</v>
      </c>
      <c r="C37" s="36"/>
      <c r="D37" s="34">
        <f t="shared" si="0"/>
        <v>0</v>
      </c>
    </row>
    <row r="38" spans="1:7" s="40" customFormat="1" ht="13.95" customHeight="1" x14ac:dyDescent="0.2">
      <c r="A38" s="163"/>
      <c r="B38" s="37" t="s">
        <v>31</v>
      </c>
      <c r="C38" s="38">
        <f>SUM(C30:C37)</f>
        <v>0</v>
      </c>
      <c r="D38" s="39">
        <f>ROUND(SUM(D30:D37),2)</f>
        <v>0</v>
      </c>
      <c r="F38" s="41"/>
    </row>
    <row r="39" spans="1:7" ht="12" x14ac:dyDescent="0.2">
      <c r="A39" s="162" t="s">
        <v>32</v>
      </c>
      <c r="B39" s="162"/>
      <c r="C39" s="42" t="s">
        <v>6</v>
      </c>
      <c r="D39" s="43" t="s">
        <v>22</v>
      </c>
    </row>
    <row r="40" spans="1:7" ht="11.4" customHeight="1" x14ac:dyDescent="0.2">
      <c r="A40" s="163"/>
      <c r="B40" s="15" t="s">
        <v>33</v>
      </c>
      <c r="C40" s="44"/>
      <c r="D40" s="34">
        <f>ROUND(C40*D$14,2)</f>
        <v>0</v>
      </c>
    </row>
    <row r="41" spans="1:7" ht="13.5" customHeight="1" x14ac:dyDescent="0.25">
      <c r="A41" s="163"/>
      <c r="B41" s="45" t="s">
        <v>34</v>
      </c>
      <c r="C41" s="44"/>
      <c r="D41" s="34">
        <f>ROUND(C41*D$14,2)</f>
        <v>0</v>
      </c>
      <c r="F41" s="46" t="s">
        <v>35</v>
      </c>
    </row>
    <row r="42" spans="1:7" ht="11.4" customHeight="1" x14ac:dyDescent="0.2">
      <c r="A42" s="163"/>
      <c r="B42" s="45"/>
      <c r="C42" s="47"/>
      <c r="D42" s="48"/>
    </row>
    <row r="43" spans="1:7" ht="11.4" customHeight="1" x14ac:dyDescent="0.2">
      <c r="A43" s="163"/>
      <c r="B43" s="37" t="s">
        <v>31</v>
      </c>
      <c r="C43" s="38">
        <f>SUM(C40:C42)</f>
        <v>0</v>
      </c>
      <c r="D43" s="39">
        <f>ROUND(SUM(D40:D41),2)</f>
        <v>0</v>
      </c>
    </row>
    <row r="44" spans="1:7" ht="11.4" customHeight="1" x14ac:dyDescent="0.2">
      <c r="A44" s="162" t="s">
        <v>36</v>
      </c>
      <c r="B44" s="162"/>
      <c r="C44" s="42" t="s">
        <v>6</v>
      </c>
      <c r="D44" s="43" t="s">
        <v>22</v>
      </c>
    </row>
    <row r="45" spans="1:7" ht="12" customHeight="1" x14ac:dyDescent="0.2">
      <c r="A45" s="49"/>
      <c r="B45" s="50" t="s">
        <v>37</v>
      </c>
      <c r="C45" s="51"/>
      <c r="D45" s="34">
        <f>ROUND(C45*D$14,2)</f>
        <v>0</v>
      </c>
      <c r="F45" s="52" t="s">
        <v>38</v>
      </c>
      <c r="G45" s="1"/>
    </row>
    <row r="46" spans="1:7" ht="11.4" customHeight="1" x14ac:dyDescent="0.2">
      <c r="A46" s="49"/>
      <c r="B46" s="45" t="s">
        <v>39</v>
      </c>
      <c r="C46" s="53"/>
      <c r="D46" s="34">
        <f>ROUND(C46*D$14,2)</f>
        <v>0</v>
      </c>
      <c r="F46" s="52" t="s">
        <v>40</v>
      </c>
      <c r="G46" s="54"/>
    </row>
    <row r="47" spans="1:7" ht="11.4" customHeight="1" x14ac:dyDescent="0.2">
      <c r="A47" s="49"/>
      <c r="B47" s="37" t="s">
        <v>31</v>
      </c>
      <c r="C47" s="38">
        <f>SUM(C45:C46)</f>
        <v>0</v>
      </c>
      <c r="D47" s="39">
        <f>ROUND(SUM(D45:D46),2)</f>
        <v>0</v>
      </c>
    </row>
    <row r="48" spans="1:7" ht="11.4" customHeight="1" x14ac:dyDescent="0.2">
      <c r="A48" s="162" t="s">
        <v>41</v>
      </c>
      <c r="B48" s="162"/>
      <c r="C48" s="42" t="s">
        <v>6</v>
      </c>
      <c r="D48" s="43" t="s">
        <v>22</v>
      </c>
    </row>
    <row r="49" spans="1:7" ht="11.4" customHeight="1" x14ac:dyDescent="0.2">
      <c r="A49" s="163"/>
      <c r="B49" s="15" t="s">
        <v>42</v>
      </c>
      <c r="C49" s="55"/>
      <c r="D49" s="48">
        <f>ROUND(C49*D$14,2)</f>
        <v>0</v>
      </c>
      <c r="F49" s="52" t="s">
        <v>43</v>
      </c>
      <c r="G49" s="56"/>
    </row>
    <row r="50" spans="1:7" ht="11.4" customHeight="1" x14ac:dyDescent="0.2">
      <c r="A50" s="163"/>
      <c r="B50" s="45" t="s">
        <v>44</v>
      </c>
      <c r="C50" s="36"/>
      <c r="D50" s="48">
        <f t="shared" ref="D50:D53" si="1">ROUND(C50*D$14,2)</f>
        <v>0</v>
      </c>
      <c r="F50" s="52" t="s">
        <v>45</v>
      </c>
      <c r="G50" s="56"/>
    </row>
    <row r="51" spans="1:7" ht="11.4" customHeight="1" x14ac:dyDescent="0.2">
      <c r="A51" s="163"/>
      <c r="B51" s="15" t="s">
        <v>46</v>
      </c>
      <c r="C51" s="53"/>
      <c r="D51" s="48">
        <f t="shared" si="1"/>
        <v>0</v>
      </c>
      <c r="F51" s="52" t="s">
        <v>47</v>
      </c>
      <c r="G51" s="56"/>
    </row>
    <row r="52" spans="1:7" ht="11.4" customHeight="1" x14ac:dyDescent="0.2">
      <c r="A52" s="163"/>
      <c r="B52" s="45" t="s">
        <v>48</v>
      </c>
      <c r="C52" s="53"/>
      <c r="D52" s="48">
        <f t="shared" si="1"/>
        <v>0</v>
      </c>
    </row>
    <row r="53" spans="1:7" ht="11.4" customHeight="1" x14ac:dyDescent="0.2">
      <c r="A53" s="163"/>
      <c r="B53" s="50" t="s">
        <v>49</v>
      </c>
      <c r="C53" s="53"/>
      <c r="D53" s="48">
        <f t="shared" si="1"/>
        <v>0</v>
      </c>
    </row>
    <row r="54" spans="1:7" ht="11.4" customHeight="1" x14ac:dyDescent="0.2">
      <c r="A54" s="163"/>
      <c r="B54" s="37" t="s">
        <v>31</v>
      </c>
      <c r="C54" s="38">
        <f>SUM(C49:C53)</f>
        <v>0</v>
      </c>
      <c r="D54" s="39">
        <f>ROUND(SUM(D49:D53),2)</f>
        <v>0</v>
      </c>
    </row>
    <row r="55" spans="1:7" ht="11.4" customHeight="1" x14ac:dyDescent="0.2">
      <c r="A55" s="162" t="s">
        <v>50</v>
      </c>
      <c r="B55" s="162"/>
      <c r="C55" s="42" t="s">
        <v>6</v>
      </c>
      <c r="D55" s="43" t="s">
        <v>22</v>
      </c>
      <c r="F55" s="57"/>
    </row>
    <row r="56" spans="1:7" ht="11.4" customHeight="1" x14ac:dyDescent="0.2">
      <c r="A56" s="163"/>
      <c r="B56" s="98" t="s">
        <v>101</v>
      </c>
      <c r="C56" s="44"/>
      <c r="D56" s="34">
        <f>ROUND(C56*D$14,2)</f>
        <v>0</v>
      </c>
    </row>
    <row r="57" spans="1:7" ht="11.4" customHeight="1" x14ac:dyDescent="0.2">
      <c r="A57" s="163"/>
      <c r="B57" s="15" t="s">
        <v>51</v>
      </c>
      <c r="C57" s="44"/>
      <c r="D57" s="34">
        <f t="shared" ref="D57:D63" si="2">ROUND(C57*D$14,2)</f>
        <v>0</v>
      </c>
    </row>
    <row r="58" spans="1:7" ht="11.4" customHeight="1" x14ac:dyDescent="0.2">
      <c r="A58" s="163"/>
      <c r="B58" s="15" t="s">
        <v>52</v>
      </c>
      <c r="C58" s="44"/>
      <c r="D58" s="34">
        <f t="shared" si="2"/>
        <v>0</v>
      </c>
      <c r="F58" s="52" t="s">
        <v>53</v>
      </c>
      <c r="G58" s="58"/>
    </row>
    <row r="59" spans="1:7" ht="11.4" customHeight="1" x14ac:dyDescent="0.2">
      <c r="A59" s="163"/>
      <c r="B59" s="15" t="s">
        <v>54</v>
      </c>
      <c r="C59" s="44"/>
      <c r="D59" s="34">
        <f t="shared" si="2"/>
        <v>0</v>
      </c>
      <c r="F59" s="52" t="s">
        <v>55</v>
      </c>
      <c r="G59" s="58"/>
    </row>
    <row r="60" spans="1:7" ht="11.4" customHeight="1" x14ac:dyDescent="0.2">
      <c r="A60" s="163"/>
      <c r="B60" s="15" t="s">
        <v>56</v>
      </c>
      <c r="C60" s="44"/>
      <c r="D60" s="34">
        <f t="shared" si="2"/>
        <v>0</v>
      </c>
      <c r="F60" s="52" t="s">
        <v>57</v>
      </c>
      <c r="G60" s="56"/>
    </row>
    <row r="61" spans="1:7" ht="11.4" customHeight="1" x14ac:dyDescent="0.2">
      <c r="A61" s="163"/>
      <c r="B61" s="15" t="s">
        <v>58</v>
      </c>
      <c r="C61" s="44"/>
      <c r="D61" s="34">
        <f t="shared" si="2"/>
        <v>0</v>
      </c>
      <c r="F61" s="52" t="s">
        <v>59</v>
      </c>
      <c r="G61" s="58"/>
    </row>
    <row r="62" spans="1:7" ht="11.4" customHeight="1" x14ac:dyDescent="0.2">
      <c r="A62" s="163"/>
      <c r="B62" s="20" t="s">
        <v>60</v>
      </c>
      <c r="C62" s="59">
        <f>SUM(C56:C61)</f>
        <v>0</v>
      </c>
      <c r="D62" s="30">
        <f t="shared" si="2"/>
        <v>0</v>
      </c>
      <c r="F62" s="52" t="s">
        <v>61</v>
      </c>
      <c r="G62" s="58"/>
    </row>
    <row r="63" spans="1:7" ht="11.4" customHeight="1" x14ac:dyDescent="0.2">
      <c r="A63" s="163"/>
      <c r="B63" s="45" t="s">
        <v>62</v>
      </c>
      <c r="C63" s="59">
        <f>ROUND(C62*C38,7)</f>
        <v>0</v>
      </c>
      <c r="D63" s="34">
        <f t="shared" si="2"/>
        <v>0</v>
      </c>
      <c r="F63" s="52" t="s">
        <v>63</v>
      </c>
      <c r="G63" s="56"/>
    </row>
    <row r="64" spans="1:7" ht="11.4" customHeight="1" x14ac:dyDescent="0.2">
      <c r="A64" s="163"/>
      <c r="B64" s="37" t="s">
        <v>31</v>
      </c>
      <c r="C64" s="60">
        <f>C62+C63</f>
        <v>0</v>
      </c>
      <c r="D64" s="39">
        <f>ROUND(D62+D63,2)</f>
        <v>0</v>
      </c>
    </row>
    <row r="65" spans="1:5" ht="21" customHeight="1" x14ac:dyDescent="0.2">
      <c r="A65" s="164" t="s">
        <v>64</v>
      </c>
      <c r="B65" s="164"/>
      <c r="C65" s="61"/>
      <c r="D65" s="61"/>
    </row>
    <row r="66" spans="1:5" ht="11.4" customHeight="1" x14ac:dyDescent="0.2">
      <c r="A66" s="62">
        <v>4</v>
      </c>
      <c r="B66" s="1" t="s">
        <v>65</v>
      </c>
      <c r="C66" s="63"/>
      <c r="D66" s="48"/>
    </row>
    <row r="67" spans="1:5" ht="11.4" customHeight="1" x14ac:dyDescent="0.2">
      <c r="A67" s="62" t="s">
        <v>66</v>
      </c>
      <c r="B67" s="64" t="s">
        <v>67</v>
      </c>
      <c r="C67" s="65">
        <f>C38</f>
        <v>0</v>
      </c>
      <c r="D67" s="66">
        <f>D38</f>
        <v>0</v>
      </c>
    </row>
    <row r="68" spans="1:5" ht="11.4" customHeight="1" x14ac:dyDescent="0.2">
      <c r="A68" s="62" t="s">
        <v>68</v>
      </c>
      <c r="B68" s="49" t="s">
        <v>69</v>
      </c>
      <c r="C68" s="65">
        <f>C43</f>
        <v>0</v>
      </c>
      <c r="D68" s="66">
        <f>D43</f>
        <v>0</v>
      </c>
    </row>
    <row r="69" spans="1:5" ht="11.4" customHeight="1" x14ac:dyDescent="0.2">
      <c r="A69" s="62" t="s">
        <v>70</v>
      </c>
      <c r="B69" s="49" t="s">
        <v>71</v>
      </c>
      <c r="C69" s="65">
        <f>C47</f>
        <v>0</v>
      </c>
      <c r="D69" s="66">
        <f>D47</f>
        <v>0</v>
      </c>
    </row>
    <row r="70" spans="1:5" ht="11.4" customHeight="1" x14ac:dyDescent="0.2">
      <c r="A70" s="62" t="s">
        <v>72</v>
      </c>
      <c r="B70" s="49" t="s">
        <v>73</v>
      </c>
      <c r="C70" s="65">
        <f>C54</f>
        <v>0</v>
      </c>
      <c r="D70" s="66">
        <f>D54</f>
        <v>0</v>
      </c>
    </row>
    <row r="71" spans="1:5" ht="11.4" customHeight="1" x14ac:dyDescent="0.2">
      <c r="A71" s="62" t="s">
        <v>74</v>
      </c>
      <c r="B71" s="49" t="s">
        <v>75</v>
      </c>
      <c r="C71" s="65">
        <f>C64</f>
        <v>0</v>
      </c>
      <c r="D71" s="66">
        <f>D64</f>
        <v>0</v>
      </c>
    </row>
    <row r="72" spans="1:5" ht="11.4" customHeight="1" x14ac:dyDescent="0.2">
      <c r="A72" s="49"/>
      <c r="B72" s="37" t="s">
        <v>31</v>
      </c>
      <c r="C72" s="67">
        <f>SUM(C67:C71)</f>
        <v>0</v>
      </c>
      <c r="D72" s="68">
        <f>SUM(D67:D71)</f>
        <v>0</v>
      </c>
    </row>
    <row r="73" spans="1:5" ht="11.4" customHeight="1" x14ac:dyDescent="0.2">
      <c r="A73" s="49"/>
      <c r="B73" s="69"/>
      <c r="C73" s="70"/>
      <c r="D73" s="71"/>
    </row>
    <row r="74" spans="1:5" ht="11.4" customHeight="1" x14ac:dyDescent="0.2">
      <c r="A74" s="49"/>
      <c r="B74" s="37" t="s">
        <v>76</v>
      </c>
      <c r="C74" s="72"/>
      <c r="D74" s="73">
        <f>ROUND(D14+D20+D27+D72,2)</f>
        <v>0</v>
      </c>
    </row>
    <row r="75" spans="1:5" ht="14.4" customHeight="1" x14ac:dyDescent="0.2">
      <c r="A75" s="164" t="s">
        <v>77</v>
      </c>
      <c r="B75" s="164"/>
      <c r="C75" s="74"/>
      <c r="D75" s="74"/>
    </row>
    <row r="76" spans="1:5" ht="11.4" customHeight="1" x14ac:dyDescent="0.2">
      <c r="A76" s="62">
        <v>5</v>
      </c>
      <c r="B76" s="45"/>
      <c r="C76" s="31" t="s">
        <v>6</v>
      </c>
      <c r="D76" s="32" t="s">
        <v>22</v>
      </c>
    </row>
    <row r="77" spans="1:5" ht="11.4" customHeight="1" x14ac:dyDescent="0.2">
      <c r="A77" s="62" t="s">
        <v>78</v>
      </c>
      <c r="B77" s="75" t="s">
        <v>79</v>
      </c>
      <c r="C77" s="76"/>
      <c r="D77" s="34">
        <f>ROUND(C77*$D$74,2)</f>
        <v>0</v>
      </c>
      <c r="E77" s="77"/>
    </row>
    <row r="78" spans="1:5" ht="11.4" customHeight="1" x14ac:dyDescent="0.25">
      <c r="A78" s="62" t="s">
        <v>80</v>
      </c>
      <c r="B78" s="78" t="s">
        <v>81</v>
      </c>
      <c r="C78" s="65"/>
      <c r="D78" s="34">
        <f>ROUND((D$74+D$77)*C$78,2)</f>
        <v>0</v>
      </c>
      <c r="E78" s="79"/>
    </row>
    <row r="79" spans="1:5" ht="11.4" customHeight="1" x14ac:dyDescent="0.25">
      <c r="A79" s="80" t="s">
        <v>82</v>
      </c>
      <c r="B79" s="78" t="s">
        <v>83</v>
      </c>
      <c r="C79" s="65">
        <f>SUM(C80:C85)</f>
        <v>0</v>
      </c>
      <c r="D79" s="81">
        <f>SUM(D80:D85)</f>
        <v>0</v>
      </c>
      <c r="E79" s="77"/>
    </row>
    <row r="80" spans="1:5" ht="11.4" customHeight="1" x14ac:dyDescent="0.2">
      <c r="A80" s="160" t="s">
        <v>84</v>
      </c>
      <c r="B80" s="82" t="s">
        <v>85</v>
      </c>
      <c r="C80" s="83"/>
      <c r="D80" s="84">
        <f>ROUND(C80*D89,2)</f>
        <v>0</v>
      </c>
      <c r="E80" s="77"/>
    </row>
    <row r="81" spans="1:7" ht="11.4" customHeight="1" x14ac:dyDescent="0.2">
      <c r="A81" s="161"/>
      <c r="B81" s="82" t="s">
        <v>86</v>
      </c>
      <c r="C81" s="85"/>
      <c r="D81" s="84">
        <f>ROUND(C81*D89,2)</f>
        <v>0</v>
      </c>
      <c r="E81" s="77"/>
    </row>
    <row r="82" spans="1:7" ht="11.4" customHeight="1" x14ac:dyDescent="0.2">
      <c r="A82" s="62" t="s">
        <v>87</v>
      </c>
      <c r="B82" s="15" t="s">
        <v>88</v>
      </c>
      <c r="C82" s="83"/>
      <c r="D82" s="84"/>
      <c r="E82" s="77"/>
    </row>
    <row r="83" spans="1:7" ht="12" x14ac:dyDescent="0.2">
      <c r="A83" s="62" t="s">
        <v>89</v>
      </c>
      <c r="B83" s="15" t="s">
        <v>90</v>
      </c>
      <c r="C83" s="83"/>
      <c r="D83" s="84">
        <f>ROUND(C83*D89,2)</f>
        <v>0</v>
      </c>
    </row>
    <row r="84" spans="1:7" ht="12" x14ac:dyDescent="0.2">
      <c r="A84" s="62" t="s">
        <v>91</v>
      </c>
      <c r="B84" s="50" t="s">
        <v>92</v>
      </c>
      <c r="C84" s="83"/>
      <c r="D84" s="34"/>
    </row>
    <row r="85" spans="1:7" ht="12" x14ac:dyDescent="0.2">
      <c r="A85" s="62"/>
      <c r="B85" s="75"/>
      <c r="C85" s="76"/>
      <c r="D85" s="34"/>
      <c r="E85" s="77"/>
    </row>
    <row r="86" spans="1:7" s="88" customFormat="1" ht="15" x14ac:dyDescent="0.25">
      <c r="A86" s="86"/>
      <c r="B86" s="37" t="s">
        <v>93</v>
      </c>
      <c r="C86" s="60">
        <f>SUM(C77:C79)</f>
        <v>0</v>
      </c>
      <c r="D86" s="87">
        <f>ROUND(SUM(D77:D79),2)</f>
        <v>0</v>
      </c>
    </row>
    <row r="87" spans="1:7" s="88" customFormat="1" ht="13.2" customHeight="1" x14ac:dyDescent="0.25">
      <c r="A87" s="89"/>
      <c r="B87" s="89"/>
      <c r="C87" s="90"/>
      <c r="D87" s="90"/>
    </row>
    <row r="88" spans="1:7" ht="18" customHeight="1" x14ac:dyDescent="0.25">
      <c r="A88" s="91" t="s">
        <v>94</v>
      </c>
      <c r="B88" s="92"/>
      <c r="C88" s="42" t="s">
        <v>95</v>
      </c>
      <c r="D88" s="43" t="s">
        <v>22</v>
      </c>
      <c r="F88" s="57"/>
    </row>
    <row r="89" spans="1:7" ht="16.5" customHeight="1" x14ac:dyDescent="0.2">
      <c r="A89" s="93"/>
      <c r="B89" s="94" t="s">
        <v>96</v>
      </c>
      <c r="C89" s="95">
        <v>1</v>
      </c>
      <c r="D89" s="96">
        <f>ROUND(($D$74+$D$77+$D$78)/(1-$C$79),2)</f>
        <v>0</v>
      </c>
      <c r="G89" s="27"/>
    </row>
    <row r="91" spans="1:7" x14ac:dyDescent="0.2">
      <c r="D91" s="57"/>
    </row>
  </sheetData>
  <mergeCells count="19">
    <mergeCell ref="A44:B44"/>
    <mergeCell ref="A5:B5"/>
    <mergeCell ref="A6:A14"/>
    <mergeCell ref="A15:B15"/>
    <mergeCell ref="A16:A20"/>
    <mergeCell ref="A21:B21"/>
    <mergeCell ref="A23:A27"/>
    <mergeCell ref="A28:B28"/>
    <mergeCell ref="A29:B29"/>
    <mergeCell ref="A30:A38"/>
    <mergeCell ref="A39:B39"/>
    <mergeCell ref="A40:A43"/>
    <mergeCell ref="A80:A81"/>
    <mergeCell ref="A48:B48"/>
    <mergeCell ref="A49:A54"/>
    <mergeCell ref="A55:B55"/>
    <mergeCell ref="A56:A64"/>
    <mergeCell ref="A65:B65"/>
    <mergeCell ref="A75:B75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23F45-190D-41CD-A9D9-A0AC04B6AC6B}">
  <sheetPr>
    <tabColor theme="3" tint="0.59999389629810485"/>
    <pageSetUpPr fitToPage="1"/>
  </sheetPr>
  <dimension ref="A1:H91"/>
  <sheetViews>
    <sheetView view="pageBreakPreview" topLeftCell="A14" zoomScale="60" zoomScaleNormal="100" workbookViewId="0">
      <selection activeCell="G45" sqref="G45:G64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7" customWidth="1"/>
    <col min="4" max="4" width="18.88671875" style="4" customWidth="1"/>
    <col min="5" max="5" width="2.6640625" style="4" customWidth="1"/>
    <col min="6" max="6" width="43.88671875" style="4" customWidth="1"/>
    <col min="7" max="7" width="5.5546875" style="4" bestFit="1" customWidth="1"/>
    <col min="8" max="16384" width="11.44140625" style="4"/>
  </cols>
  <sheetData>
    <row r="1" spans="1:4" ht="33.75" customHeight="1" x14ac:dyDescent="0.2">
      <c r="A1" s="1">
        <v>5</v>
      </c>
      <c r="B1" s="2" t="s">
        <v>0</v>
      </c>
      <c r="C1" s="3"/>
    </row>
    <row r="2" spans="1:4" ht="21" customHeight="1" x14ac:dyDescent="0.2">
      <c r="A2" s="5" t="s">
        <v>1</v>
      </c>
      <c r="B2" s="6" t="str">
        <f>VLOOKUP($A$1,Dados!$A$6:$G$11,7,0)</f>
        <v>BOMBEIRO CIVIL MESTRE (36H SEMANAIS)</v>
      </c>
      <c r="C2" s="6"/>
      <c r="D2" s="6"/>
    </row>
    <row r="3" spans="1:4" ht="21" customHeight="1" x14ac:dyDescent="0.2">
      <c r="A3" s="5" t="s">
        <v>2</v>
      </c>
      <c r="B3" s="7" t="s">
        <v>126</v>
      </c>
      <c r="C3" s="5" t="s">
        <v>3</v>
      </c>
      <c r="D3" s="100">
        <f>Item01!D3</f>
        <v>45658</v>
      </c>
    </row>
    <row r="4" spans="1:4" s="11" customFormat="1" ht="21.75" customHeight="1" x14ac:dyDescent="0.2">
      <c r="A4" s="8"/>
      <c r="B4" s="9"/>
      <c r="C4" s="9"/>
      <c r="D4" s="10" t="s">
        <v>4</v>
      </c>
    </row>
    <row r="5" spans="1:4" s="14" customFormat="1" ht="12" x14ac:dyDescent="0.2">
      <c r="A5" s="164" t="s">
        <v>5</v>
      </c>
      <c r="B5" s="164"/>
      <c r="C5" s="12" t="s">
        <v>6</v>
      </c>
      <c r="D5" s="13" t="s">
        <v>7</v>
      </c>
    </row>
    <row r="6" spans="1:4" s="14" customFormat="1" ht="11.4" customHeight="1" x14ac:dyDescent="0.2">
      <c r="A6" s="163"/>
      <c r="B6" s="15" t="s">
        <v>8</v>
      </c>
      <c r="C6" s="16"/>
      <c r="D6" s="17"/>
    </row>
    <row r="7" spans="1:4" s="14" customFormat="1" x14ac:dyDescent="0.2">
      <c r="A7" s="163"/>
      <c r="B7" s="18" t="s">
        <v>103</v>
      </c>
      <c r="C7" s="16"/>
      <c r="D7" s="17">
        <f>ROUND(D6*C7,2)</f>
        <v>0</v>
      </c>
    </row>
    <row r="8" spans="1:4" s="14" customFormat="1" ht="11.4" customHeight="1" x14ac:dyDescent="0.2">
      <c r="A8" s="163"/>
      <c r="B8" s="15" t="s">
        <v>9</v>
      </c>
      <c r="C8" s="19"/>
      <c r="D8" s="17"/>
    </row>
    <row r="9" spans="1:4" s="14" customFormat="1" ht="11.4" customHeight="1" x14ac:dyDescent="0.2">
      <c r="A9" s="163"/>
      <c r="B9" s="15" t="s">
        <v>10</v>
      </c>
      <c r="C9" s="19"/>
      <c r="D9" s="17"/>
    </row>
    <row r="10" spans="1:4" s="14" customFormat="1" ht="11.4" customHeight="1" x14ac:dyDescent="0.2">
      <c r="A10" s="163"/>
      <c r="B10" s="15" t="s">
        <v>104</v>
      </c>
      <c r="C10" s="19"/>
      <c r="D10" s="17"/>
    </row>
    <row r="11" spans="1:4" s="14" customFormat="1" ht="11.4" customHeight="1" x14ac:dyDescent="0.2">
      <c r="A11" s="163"/>
      <c r="B11" s="15" t="s">
        <v>11</v>
      </c>
      <c r="C11" s="19"/>
      <c r="D11" s="17"/>
    </row>
    <row r="12" spans="1:4" s="14" customFormat="1" ht="11.4" customHeight="1" x14ac:dyDescent="0.2">
      <c r="A12" s="163"/>
      <c r="B12" s="15" t="s">
        <v>12</v>
      </c>
      <c r="C12" s="19"/>
      <c r="D12" s="17"/>
    </row>
    <row r="13" spans="1:4" s="14" customFormat="1" ht="11.4" customHeight="1" x14ac:dyDescent="0.2">
      <c r="A13" s="163"/>
      <c r="B13" s="15" t="s">
        <v>13</v>
      </c>
      <c r="C13" s="19"/>
      <c r="D13" s="17"/>
    </row>
    <row r="14" spans="1:4" s="23" customFormat="1" ht="12" x14ac:dyDescent="0.25">
      <c r="A14" s="163"/>
      <c r="B14" s="20" t="s">
        <v>14</v>
      </c>
      <c r="C14" s="21"/>
      <c r="D14" s="22">
        <f>ROUND(SUM(D6:D13),2)</f>
        <v>0</v>
      </c>
    </row>
    <row r="15" spans="1:4" ht="13.5" customHeight="1" x14ac:dyDescent="0.2">
      <c r="A15" s="164" t="s">
        <v>15</v>
      </c>
      <c r="B15" s="164"/>
      <c r="C15" s="24"/>
      <c r="D15" s="24"/>
    </row>
    <row r="16" spans="1:4" ht="13.5" customHeight="1" x14ac:dyDescent="0.2">
      <c r="A16" s="165"/>
      <c r="B16" s="15" t="s">
        <v>109</v>
      </c>
      <c r="C16" s="16"/>
      <c r="D16" s="25"/>
    </row>
    <row r="17" spans="1:8" ht="13.5" customHeight="1" x14ac:dyDescent="0.2">
      <c r="A17" s="165"/>
      <c r="B17" s="15" t="s">
        <v>155</v>
      </c>
      <c r="C17" s="16"/>
      <c r="D17" s="17"/>
    </row>
    <row r="18" spans="1:8" x14ac:dyDescent="0.2">
      <c r="A18" s="165"/>
      <c r="B18" s="15"/>
      <c r="C18" s="16"/>
      <c r="D18" s="17"/>
    </row>
    <row r="19" spans="1:8" ht="13.5" hidden="1" customHeight="1" x14ac:dyDescent="0.2">
      <c r="A19" s="165"/>
      <c r="B19" s="15"/>
      <c r="C19" s="16"/>
      <c r="D19" s="17"/>
    </row>
    <row r="20" spans="1:8" ht="13.5" customHeight="1" x14ac:dyDescent="0.2">
      <c r="A20" s="165"/>
      <c r="B20" s="20" t="s">
        <v>16</v>
      </c>
      <c r="C20" s="16"/>
      <c r="D20" s="22">
        <f>ROUND(SUM(D16:D19),2)</f>
        <v>0</v>
      </c>
    </row>
    <row r="21" spans="1:8" ht="13.5" customHeight="1" x14ac:dyDescent="0.2">
      <c r="A21" s="164" t="s">
        <v>17</v>
      </c>
      <c r="B21" s="164"/>
      <c r="C21" s="26"/>
      <c r="D21" s="24"/>
      <c r="G21" s="27"/>
    </row>
    <row r="22" spans="1:8" ht="13.5" customHeight="1" x14ac:dyDescent="0.2">
      <c r="A22" s="28"/>
      <c r="B22" s="29" t="s">
        <v>18</v>
      </c>
      <c r="C22" s="16"/>
      <c r="D22" s="30"/>
      <c r="G22" s="27"/>
      <c r="H22" s="27"/>
    </row>
    <row r="23" spans="1:8" ht="13.5" customHeight="1" x14ac:dyDescent="0.2">
      <c r="A23" s="166"/>
      <c r="B23" s="15" t="s">
        <v>161</v>
      </c>
      <c r="C23" s="16"/>
      <c r="D23" s="17"/>
    </row>
    <row r="24" spans="1:8" ht="13.5" customHeight="1" x14ac:dyDescent="0.2">
      <c r="A24" s="166"/>
      <c r="B24" s="15" t="s">
        <v>153</v>
      </c>
      <c r="C24" s="16"/>
      <c r="D24" s="17"/>
    </row>
    <row r="25" spans="1:8" ht="13.5" customHeight="1" x14ac:dyDescent="0.2">
      <c r="A25" s="166"/>
      <c r="B25" s="15" t="s">
        <v>100</v>
      </c>
      <c r="C25" s="16"/>
      <c r="D25" s="17"/>
    </row>
    <row r="26" spans="1:8" ht="13.5" customHeight="1" x14ac:dyDescent="0.2">
      <c r="A26" s="166"/>
      <c r="B26" s="15" t="s">
        <v>154</v>
      </c>
      <c r="C26" s="16"/>
      <c r="D26" s="17"/>
    </row>
    <row r="27" spans="1:8" ht="13.5" customHeight="1" x14ac:dyDescent="0.2">
      <c r="A27" s="166"/>
      <c r="B27" s="20" t="s">
        <v>19</v>
      </c>
      <c r="C27" s="16"/>
      <c r="D27" s="22">
        <f>SUM(D23:D26)</f>
        <v>0</v>
      </c>
    </row>
    <row r="28" spans="1:8" ht="13.5" customHeight="1" x14ac:dyDescent="0.2">
      <c r="A28" s="164" t="s">
        <v>20</v>
      </c>
      <c r="B28" s="164"/>
      <c r="C28" s="26"/>
      <c r="D28" s="24"/>
    </row>
    <row r="29" spans="1:8" ht="12" x14ac:dyDescent="0.2">
      <c r="A29" s="162" t="s">
        <v>21</v>
      </c>
      <c r="B29" s="162"/>
      <c r="C29" s="31" t="s">
        <v>6</v>
      </c>
      <c r="D29" s="32" t="s">
        <v>22</v>
      </c>
    </row>
    <row r="30" spans="1:8" ht="11.4" customHeight="1" x14ac:dyDescent="0.2">
      <c r="A30" s="163"/>
      <c r="B30" s="15" t="s">
        <v>23</v>
      </c>
      <c r="C30" s="33"/>
      <c r="D30" s="34">
        <f>ROUND(C30*D$14,2)</f>
        <v>0</v>
      </c>
    </row>
    <row r="31" spans="1:8" ht="11.4" customHeight="1" x14ac:dyDescent="0.2">
      <c r="A31" s="163"/>
      <c r="B31" s="15" t="s">
        <v>24</v>
      </c>
      <c r="C31" s="33"/>
      <c r="D31" s="34">
        <f t="shared" ref="D31:D37" si="0">ROUND(C31*D$14,2)</f>
        <v>0</v>
      </c>
    </row>
    <row r="32" spans="1:8" ht="11.4" customHeight="1" x14ac:dyDescent="0.2">
      <c r="A32" s="163"/>
      <c r="B32" s="15" t="s">
        <v>25</v>
      </c>
      <c r="C32" s="33"/>
      <c r="D32" s="34">
        <f t="shared" si="0"/>
        <v>0</v>
      </c>
    </row>
    <row r="33" spans="1:7" ht="11.4" customHeight="1" x14ac:dyDescent="0.2">
      <c r="A33" s="163"/>
      <c r="B33" s="15" t="s">
        <v>26</v>
      </c>
      <c r="C33" s="33"/>
      <c r="D33" s="34">
        <f t="shared" si="0"/>
        <v>0</v>
      </c>
    </row>
    <row r="34" spans="1:7" ht="11.4" customHeight="1" x14ac:dyDescent="0.2">
      <c r="A34" s="163"/>
      <c r="B34" s="15" t="s">
        <v>27</v>
      </c>
      <c r="C34" s="33"/>
      <c r="D34" s="34">
        <f t="shared" si="0"/>
        <v>0</v>
      </c>
    </row>
    <row r="35" spans="1:7" ht="11.4" customHeight="1" x14ac:dyDescent="0.2">
      <c r="A35" s="163"/>
      <c r="B35" s="15" t="s">
        <v>28</v>
      </c>
      <c r="C35" s="33"/>
      <c r="D35" s="34">
        <f t="shared" si="0"/>
        <v>0</v>
      </c>
    </row>
    <row r="36" spans="1:7" ht="12" x14ac:dyDescent="0.2">
      <c r="A36" s="163"/>
      <c r="B36" s="18" t="s">
        <v>29</v>
      </c>
      <c r="C36" s="35"/>
      <c r="D36" s="34">
        <f t="shared" si="0"/>
        <v>0</v>
      </c>
    </row>
    <row r="37" spans="1:7" ht="12" customHeight="1" x14ac:dyDescent="0.2">
      <c r="A37" s="163"/>
      <c r="B37" s="15" t="s">
        <v>30</v>
      </c>
      <c r="C37" s="36"/>
      <c r="D37" s="34">
        <f t="shared" si="0"/>
        <v>0</v>
      </c>
    </row>
    <row r="38" spans="1:7" s="40" customFormat="1" ht="13.95" customHeight="1" x14ac:dyDescent="0.2">
      <c r="A38" s="163"/>
      <c r="B38" s="37" t="s">
        <v>31</v>
      </c>
      <c r="C38" s="38">
        <f>SUM(C30:C37)</f>
        <v>0</v>
      </c>
      <c r="D38" s="39">
        <f>ROUND(SUM(D30:D37),2)</f>
        <v>0</v>
      </c>
      <c r="F38" s="41"/>
    </row>
    <row r="39" spans="1:7" ht="12" x14ac:dyDescent="0.2">
      <c r="A39" s="162" t="s">
        <v>32</v>
      </c>
      <c r="B39" s="162"/>
      <c r="C39" s="42" t="s">
        <v>6</v>
      </c>
      <c r="D39" s="43" t="s">
        <v>22</v>
      </c>
    </row>
    <row r="40" spans="1:7" ht="11.4" customHeight="1" x14ac:dyDescent="0.2">
      <c r="A40" s="163"/>
      <c r="B40" s="15" t="s">
        <v>33</v>
      </c>
      <c r="C40" s="44"/>
      <c r="D40" s="34">
        <f>ROUND(C40*D$14,2)</f>
        <v>0</v>
      </c>
    </row>
    <row r="41" spans="1:7" ht="13.5" customHeight="1" x14ac:dyDescent="0.25">
      <c r="A41" s="163"/>
      <c r="B41" s="45" t="s">
        <v>34</v>
      </c>
      <c r="C41" s="44"/>
      <c r="D41" s="34">
        <f>ROUND(C41*D$14,2)</f>
        <v>0</v>
      </c>
      <c r="F41" s="46" t="s">
        <v>35</v>
      </c>
    </row>
    <row r="42" spans="1:7" ht="11.4" customHeight="1" x14ac:dyDescent="0.2">
      <c r="A42" s="163"/>
      <c r="B42" s="45"/>
      <c r="C42" s="47"/>
      <c r="D42" s="48"/>
    </row>
    <row r="43" spans="1:7" ht="11.4" customHeight="1" x14ac:dyDescent="0.2">
      <c r="A43" s="163"/>
      <c r="B43" s="37" t="s">
        <v>31</v>
      </c>
      <c r="C43" s="38">
        <f>SUM(C40:C42)</f>
        <v>0</v>
      </c>
      <c r="D43" s="39">
        <f>ROUND(SUM(D40:D41),2)</f>
        <v>0</v>
      </c>
    </row>
    <row r="44" spans="1:7" ht="11.4" customHeight="1" x14ac:dyDescent="0.2">
      <c r="A44" s="162" t="s">
        <v>36</v>
      </c>
      <c r="B44" s="162"/>
      <c r="C44" s="42" t="s">
        <v>6</v>
      </c>
      <c r="D44" s="43" t="s">
        <v>22</v>
      </c>
    </row>
    <row r="45" spans="1:7" ht="12" customHeight="1" x14ac:dyDescent="0.2">
      <c r="A45" s="49"/>
      <c r="B45" s="50" t="s">
        <v>37</v>
      </c>
      <c r="C45" s="51"/>
      <c r="D45" s="34">
        <f>ROUND(C45*D$14,2)</f>
        <v>0</v>
      </c>
      <c r="F45" s="52" t="s">
        <v>38</v>
      </c>
      <c r="G45" s="1"/>
    </row>
    <row r="46" spans="1:7" ht="11.4" customHeight="1" x14ac:dyDescent="0.2">
      <c r="A46" s="49"/>
      <c r="B46" s="45" t="s">
        <v>39</v>
      </c>
      <c r="C46" s="53"/>
      <c r="D46" s="34">
        <f>ROUND(C46*D$14,2)</f>
        <v>0</v>
      </c>
      <c r="F46" s="52" t="s">
        <v>40</v>
      </c>
      <c r="G46" s="54"/>
    </row>
    <row r="47" spans="1:7" ht="11.4" customHeight="1" x14ac:dyDescent="0.2">
      <c r="A47" s="49"/>
      <c r="B47" s="37" t="s">
        <v>31</v>
      </c>
      <c r="C47" s="38">
        <f>SUM(C45:C46)</f>
        <v>0</v>
      </c>
      <c r="D47" s="39">
        <f>ROUND(SUM(D45:D46),2)</f>
        <v>0</v>
      </c>
    </row>
    <row r="48" spans="1:7" ht="11.4" customHeight="1" x14ac:dyDescent="0.2">
      <c r="A48" s="162" t="s">
        <v>41</v>
      </c>
      <c r="B48" s="162"/>
      <c r="C48" s="42" t="s">
        <v>6</v>
      </c>
      <c r="D48" s="43" t="s">
        <v>22</v>
      </c>
    </row>
    <row r="49" spans="1:7" ht="11.4" customHeight="1" x14ac:dyDescent="0.2">
      <c r="A49" s="163"/>
      <c r="B49" s="15" t="s">
        <v>42</v>
      </c>
      <c r="C49" s="55"/>
      <c r="D49" s="48">
        <f>ROUND(C49*D$14,2)</f>
        <v>0</v>
      </c>
      <c r="F49" s="52" t="s">
        <v>43</v>
      </c>
      <c r="G49" s="56"/>
    </row>
    <row r="50" spans="1:7" ht="11.4" customHeight="1" x14ac:dyDescent="0.2">
      <c r="A50" s="163"/>
      <c r="B50" s="45" t="s">
        <v>44</v>
      </c>
      <c r="C50" s="36"/>
      <c r="D50" s="48">
        <f t="shared" ref="D50:D53" si="1">ROUND(C50*D$14,2)</f>
        <v>0</v>
      </c>
      <c r="F50" s="52" t="s">
        <v>45</v>
      </c>
      <c r="G50" s="56"/>
    </row>
    <row r="51" spans="1:7" ht="11.4" customHeight="1" x14ac:dyDescent="0.2">
      <c r="A51" s="163"/>
      <c r="B51" s="15" t="s">
        <v>46</v>
      </c>
      <c r="C51" s="53"/>
      <c r="D51" s="48">
        <f t="shared" si="1"/>
        <v>0</v>
      </c>
      <c r="F51" s="52" t="s">
        <v>47</v>
      </c>
      <c r="G51" s="56"/>
    </row>
    <row r="52" spans="1:7" ht="11.4" customHeight="1" x14ac:dyDescent="0.2">
      <c r="A52" s="163"/>
      <c r="B52" s="45" t="s">
        <v>48</v>
      </c>
      <c r="C52" s="53"/>
      <c r="D52" s="48">
        <f t="shared" si="1"/>
        <v>0</v>
      </c>
    </row>
    <row r="53" spans="1:7" ht="11.4" customHeight="1" x14ac:dyDescent="0.2">
      <c r="A53" s="163"/>
      <c r="B53" s="50" t="s">
        <v>49</v>
      </c>
      <c r="C53" s="53"/>
      <c r="D53" s="48">
        <f t="shared" si="1"/>
        <v>0</v>
      </c>
    </row>
    <row r="54" spans="1:7" ht="11.4" customHeight="1" x14ac:dyDescent="0.2">
      <c r="A54" s="163"/>
      <c r="B54" s="37" t="s">
        <v>31</v>
      </c>
      <c r="C54" s="38">
        <f>SUM(C49:C53)</f>
        <v>0</v>
      </c>
      <c r="D54" s="39">
        <f>ROUND(SUM(D49:D53),2)</f>
        <v>0</v>
      </c>
    </row>
    <row r="55" spans="1:7" ht="11.4" customHeight="1" x14ac:dyDescent="0.2">
      <c r="A55" s="162" t="s">
        <v>50</v>
      </c>
      <c r="B55" s="162"/>
      <c r="C55" s="42" t="s">
        <v>6</v>
      </c>
      <c r="D55" s="43" t="s">
        <v>22</v>
      </c>
      <c r="F55" s="57"/>
    </row>
    <row r="56" spans="1:7" ht="11.4" customHeight="1" x14ac:dyDescent="0.2">
      <c r="A56" s="163"/>
      <c r="B56" s="98" t="s">
        <v>101</v>
      </c>
      <c r="C56" s="44"/>
      <c r="D56" s="34">
        <f>ROUND(C56*D$14,2)</f>
        <v>0</v>
      </c>
    </row>
    <row r="57" spans="1:7" ht="11.4" customHeight="1" x14ac:dyDescent="0.2">
      <c r="A57" s="163"/>
      <c r="B57" s="15" t="s">
        <v>51</v>
      </c>
      <c r="C57" s="44"/>
      <c r="D57" s="34">
        <f t="shared" ref="D57:D63" si="2">ROUND(C57*D$14,2)</f>
        <v>0</v>
      </c>
    </row>
    <row r="58" spans="1:7" ht="11.4" customHeight="1" x14ac:dyDescent="0.2">
      <c r="A58" s="163"/>
      <c r="B58" s="15" t="s">
        <v>52</v>
      </c>
      <c r="C58" s="44"/>
      <c r="D58" s="34">
        <f t="shared" si="2"/>
        <v>0</v>
      </c>
      <c r="F58" s="52" t="s">
        <v>53</v>
      </c>
      <c r="G58" s="58"/>
    </row>
    <row r="59" spans="1:7" ht="11.4" customHeight="1" x14ac:dyDescent="0.2">
      <c r="A59" s="163"/>
      <c r="B59" s="15" t="s">
        <v>54</v>
      </c>
      <c r="C59" s="44"/>
      <c r="D59" s="34">
        <f t="shared" si="2"/>
        <v>0</v>
      </c>
      <c r="F59" s="52" t="s">
        <v>55</v>
      </c>
      <c r="G59" s="58"/>
    </row>
    <row r="60" spans="1:7" ht="11.4" customHeight="1" x14ac:dyDescent="0.2">
      <c r="A60" s="163"/>
      <c r="B60" s="15" t="s">
        <v>56</v>
      </c>
      <c r="C60" s="44"/>
      <c r="D60" s="34">
        <f t="shared" si="2"/>
        <v>0</v>
      </c>
      <c r="F60" s="52" t="s">
        <v>57</v>
      </c>
      <c r="G60" s="56"/>
    </row>
    <row r="61" spans="1:7" ht="11.4" customHeight="1" x14ac:dyDescent="0.2">
      <c r="A61" s="163"/>
      <c r="B61" s="15" t="s">
        <v>58</v>
      </c>
      <c r="C61" s="44"/>
      <c r="D61" s="34">
        <f t="shared" si="2"/>
        <v>0</v>
      </c>
      <c r="F61" s="52" t="s">
        <v>59</v>
      </c>
      <c r="G61" s="58"/>
    </row>
    <row r="62" spans="1:7" ht="11.4" customHeight="1" x14ac:dyDescent="0.2">
      <c r="A62" s="163"/>
      <c r="B62" s="20" t="s">
        <v>60</v>
      </c>
      <c r="C62" s="59">
        <f>SUM(C56:C61)</f>
        <v>0</v>
      </c>
      <c r="D62" s="30">
        <f t="shared" si="2"/>
        <v>0</v>
      </c>
      <c r="F62" s="52" t="s">
        <v>61</v>
      </c>
      <c r="G62" s="58"/>
    </row>
    <row r="63" spans="1:7" ht="11.4" customHeight="1" x14ac:dyDescent="0.2">
      <c r="A63" s="163"/>
      <c r="B63" s="45" t="s">
        <v>62</v>
      </c>
      <c r="C63" s="59">
        <f>ROUND(C62*C38,7)</f>
        <v>0</v>
      </c>
      <c r="D63" s="34">
        <f t="shared" si="2"/>
        <v>0</v>
      </c>
      <c r="F63" s="52" t="s">
        <v>63</v>
      </c>
      <c r="G63" s="56"/>
    </row>
    <row r="64" spans="1:7" ht="11.4" customHeight="1" x14ac:dyDescent="0.2">
      <c r="A64" s="163"/>
      <c r="B64" s="37" t="s">
        <v>31</v>
      </c>
      <c r="C64" s="60">
        <f>C62+C63</f>
        <v>0</v>
      </c>
      <c r="D64" s="39">
        <f>ROUND(D62+D63,2)</f>
        <v>0</v>
      </c>
    </row>
    <row r="65" spans="1:5" ht="21" customHeight="1" x14ac:dyDescent="0.2">
      <c r="A65" s="164" t="s">
        <v>64</v>
      </c>
      <c r="B65" s="164"/>
      <c r="C65" s="61"/>
      <c r="D65" s="61"/>
    </row>
    <row r="66" spans="1:5" ht="11.4" customHeight="1" x14ac:dyDescent="0.2">
      <c r="A66" s="62">
        <v>4</v>
      </c>
      <c r="B66" s="1" t="s">
        <v>65</v>
      </c>
      <c r="C66" s="63"/>
      <c r="D66" s="48"/>
    </row>
    <row r="67" spans="1:5" ht="11.4" customHeight="1" x14ac:dyDescent="0.2">
      <c r="A67" s="62" t="s">
        <v>66</v>
      </c>
      <c r="B67" s="64" t="s">
        <v>67</v>
      </c>
      <c r="C67" s="65">
        <f>C38</f>
        <v>0</v>
      </c>
      <c r="D67" s="66">
        <f>D38</f>
        <v>0</v>
      </c>
    </row>
    <row r="68" spans="1:5" ht="11.4" customHeight="1" x14ac:dyDescent="0.2">
      <c r="A68" s="62" t="s">
        <v>68</v>
      </c>
      <c r="B68" s="49" t="s">
        <v>69</v>
      </c>
      <c r="C68" s="65">
        <f>C43</f>
        <v>0</v>
      </c>
      <c r="D68" s="66">
        <f>D43</f>
        <v>0</v>
      </c>
    </row>
    <row r="69" spans="1:5" ht="11.4" customHeight="1" x14ac:dyDescent="0.2">
      <c r="A69" s="62" t="s">
        <v>70</v>
      </c>
      <c r="B69" s="49" t="s">
        <v>71</v>
      </c>
      <c r="C69" s="65">
        <f>C47</f>
        <v>0</v>
      </c>
      <c r="D69" s="66">
        <f>D47</f>
        <v>0</v>
      </c>
    </row>
    <row r="70" spans="1:5" ht="11.4" customHeight="1" x14ac:dyDescent="0.2">
      <c r="A70" s="62" t="s">
        <v>72</v>
      </c>
      <c r="B70" s="49" t="s">
        <v>73</v>
      </c>
      <c r="C70" s="65">
        <f>C54</f>
        <v>0</v>
      </c>
      <c r="D70" s="66">
        <f>D54</f>
        <v>0</v>
      </c>
    </row>
    <row r="71" spans="1:5" ht="11.4" customHeight="1" x14ac:dyDescent="0.2">
      <c r="A71" s="62" t="s">
        <v>74</v>
      </c>
      <c r="B71" s="49" t="s">
        <v>75</v>
      </c>
      <c r="C71" s="65">
        <f>C64</f>
        <v>0</v>
      </c>
      <c r="D71" s="66">
        <f>D64</f>
        <v>0</v>
      </c>
    </row>
    <row r="72" spans="1:5" ht="11.4" customHeight="1" x14ac:dyDescent="0.2">
      <c r="A72" s="49"/>
      <c r="B72" s="37" t="s">
        <v>31</v>
      </c>
      <c r="C72" s="67">
        <f>SUM(C67:C71)</f>
        <v>0</v>
      </c>
      <c r="D72" s="68">
        <f>SUM(D67:D71)</f>
        <v>0</v>
      </c>
    </row>
    <row r="73" spans="1:5" ht="11.4" customHeight="1" x14ac:dyDescent="0.2">
      <c r="A73" s="49"/>
      <c r="B73" s="69"/>
      <c r="C73" s="70"/>
      <c r="D73" s="71"/>
    </row>
    <row r="74" spans="1:5" ht="11.4" customHeight="1" x14ac:dyDescent="0.2">
      <c r="A74" s="49"/>
      <c r="B74" s="37" t="s">
        <v>76</v>
      </c>
      <c r="C74" s="72"/>
      <c r="D74" s="73">
        <f>ROUND(D14+D20+D27+D72,2)</f>
        <v>0</v>
      </c>
    </row>
    <row r="75" spans="1:5" ht="14.4" customHeight="1" x14ac:dyDescent="0.2">
      <c r="A75" s="164" t="s">
        <v>77</v>
      </c>
      <c r="B75" s="164"/>
      <c r="C75" s="74"/>
      <c r="D75" s="74"/>
    </row>
    <row r="76" spans="1:5" ht="11.4" customHeight="1" x14ac:dyDescent="0.2">
      <c r="A76" s="62">
        <v>5</v>
      </c>
      <c r="B76" s="45"/>
      <c r="C76" s="31" t="s">
        <v>6</v>
      </c>
      <c r="D76" s="32" t="s">
        <v>22</v>
      </c>
    </row>
    <row r="77" spans="1:5" ht="11.4" customHeight="1" x14ac:dyDescent="0.2">
      <c r="A77" s="62" t="s">
        <v>78</v>
      </c>
      <c r="B77" s="75" t="s">
        <v>79</v>
      </c>
      <c r="C77" s="76"/>
      <c r="D77" s="34">
        <f>ROUND(C77*$D$74,2)</f>
        <v>0</v>
      </c>
      <c r="E77" s="77"/>
    </row>
    <row r="78" spans="1:5" ht="11.4" customHeight="1" x14ac:dyDescent="0.25">
      <c r="A78" s="62" t="s">
        <v>80</v>
      </c>
      <c r="B78" s="78" t="s">
        <v>81</v>
      </c>
      <c r="C78" s="65"/>
      <c r="D78" s="34">
        <f>ROUND((D$74+D$77)*C$78,2)</f>
        <v>0</v>
      </c>
      <c r="E78" s="79"/>
    </row>
    <row r="79" spans="1:5" ht="11.4" customHeight="1" x14ac:dyDescent="0.25">
      <c r="A79" s="80" t="s">
        <v>82</v>
      </c>
      <c r="B79" s="78" t="s">
        <v>83</v>
      </c>
      <c r="C79" s="65">
        <f>SUM(C80:C85)</f>
        <v>0</v>
      </c>
      <c r="D79" s="81">
        <f>SUM(D80:D85)</f>
        <v>0</v>
      </c>
      <c r="E79" s="77"/>
    </row>
    <row r="80" spans="1:5" ht="11.4" customHeight="1" x14ac:dyDescent="0.2">
      <c r="A80" s="160" t="s">
        <v>84</v>
      </c>
      <c r="B80" s="82" t="s">
        <v>85</v>
      </c>
      <c r="C80" s="83"/>
      <c r="D80" s="84">
        <f>ROUND(C80*D89,2)</f>
        <v>0</v>
      </c>
      <c r="E80" s="77"/>
    </row>
    <row r="81" spans="1:7" ht="11.4" customHeight="1" x14ac:dyDescent="0.2">
      <c r="A81" s="161"/>
      <c r="B81" s="82" t="s">
        <v>86</v>
      </c>
      <c r="C81" s="85"/>
      <c r="D81" s="84">
        <f>ROUND(C81*D89,2)</f>
        <v>0</v>
      </c>
      <c r="E81" s="77"/>
    </row>
    <row r="82" spans="1:7" ht="11.4" customHeight="1" x14ac:dyDescent="0.2">
      <c r="A82" s="62" t="s">
        <v>87</v>
      </c>
      <c r="B82" s="15" t="s">
        <v>88</v>
      </c>
      <c r="C82" s="83"/>
      <c r="D82" s="84"/>
      <c r="E82" s="77"/>
    </row>
    <row r="83" spans="1:7" ht="12" x14ac:dyDescent="0.2">
      <c r="A83" s="62" t="s">
        <v>89</v>
      </c>
      <c r="B83" s="15" t="s">
        <v>90</v>
      </c>
      <c r="C83" s="83"/>
      <c r="D83" s="84">
        <f>ROUND(C83*D89,2)</f>
        <v>0</v>
      </c>
    </row>
    <row r="84" spans="1:7" ht="12" x14ac:dyDescent="0.2">
      <c r="A84" s="62" t="s">
        <v>91</v>
      </c>
      <c r="B84" s="50" t="s">
        <v>92</v>
      </c>
      <c r="C84" s="83"/>
      <c r="D84" s="34"/>
    </row>
    <row r="85" spans="1:7" ht="12" x14ac:dyDescent="0.2">
      <c r="A85" s="62"/>
      <c r="B85" s="75"/>
      <c r="C85" s="76"/>
      <c r="D85" s="34"/>
      <c r="E85" s="77"/>
    </row>
    <row r="86" spans="1:7" s="88" customFormat="1" ht="15" x14ac:dyDescent="0.25">
      <c r="A86" s="86"/>
      <c r="B86" s="37" t="s">
        <v>93</v>
      </c>
      <c r="C86" s="60">
        <f>SUM(C77:C79)</f>
        <v>0</v>
      </c>
      <c r="D86" s="87">
        <f>ROUND(SUM(D77:D79),2)</f>
        <v>0</v>
      </c>
    </row>
    <row r="87" spans="1:7" s="88" customFormat="1" ht="13.2" customHeight="1" x14ac:dyDescent="0.25">
      <c r="A87" s="89"/>
      <c r="B87" s="89"/>
      <c r="C87" s="90"/>
      <c r="D87" s="90"/>
    </row>
    <row r="88" spans="1:7" ht="18" customHeight="1" x14ac:dyDescent="0.25">
      <c r="A88" s="91" t="s">
        <v>94</v>
      </c>
      <c r="B88" s="92"/>
      <c r="C88" s="42" t="s">
        <v>95</v>
      </c>
      <c r="D88" s="43" t="s">
        <v>22</v>
      </c>
      <c r="F88" s="57"/>
    </row>
    <row r="89" spans="1:7" ht="16.5" customHeight="1" x14ac:dyDescent="0.2">
      <c r="A89" s="93"/>
      <c r="B89" s="94" t="s">
        <v>96</v>
      </c>
      <c r="C89" s="95">
        <v>1</v>
      </c>
      <c r="D89" s="96">
        <f>ROUND(($D$74+$D$77+$D$78)/(1-$C$79),2)</f>
        <v>0</v>
      </c>
      <c r="G89" s="27"/>
    </row>
    <row r="91" spans="1:7" x14ac:dyDescent="0.2">
      <c r="D91" s="57"/>
    </row>
  </sheetData>
  <mergeCells count="19">
    <mergeCell ref="A44:B44"/>
    <mergeCell ref="A5:B5"/>
    <mergeCell ref="A6:A14"/>
    <mergeCell ref="A15:B15"/>
    <mergeCell ref="A16:A20"/>
    <mergeCell ref="A21:B21"/>
    <mergeCell ref="A23:A27"/>
    <mergeCell ref="A28:B28"/>
    <mergeCell ref="A29:B29"/>
    <mergeCell ref="A30:A38"/>
    <mergeCell ref="A39:B39"/>
    <mergeCell ref="A40:A43"/>
    <mergeCell ref="A80:A81"/>
    <mergeCell ref="A48:B48"/>
    <mergeCell ref="A49:A54"/>
    <mergeCell ref="A55:B55"/>
    <mergeCell ref="A56:A64"/>
    <mergeCell ref="A65:B65"/>
    <mergeCell ref="A75:B75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2338B-E7A3-461F-9C2C-3853E53E7049}">
  <dimension ref="A1:H10"/>
  <sheetViews>
    <sheetView topLeftCell="A5" workbookViewId="0">
      <selection activeCell="E33" sqref="E33"/>
    </sheetView>
  </sheetViews>
  <sheetFormatPr defaultRowHeight="13.2" x14ac:dyDescent="0.25"/>
  <cols>
    <col min="1" max="8" width="21.109375" customWidth="1"/>
  </cols>
  <sheetData>
    <row r="1" spans="1:8" ht="62.25" customHeight="1" x14ac:dyDescent="0.25">
      <c r="A1" s="123" t="s">
        <v>137</v>
      </c>
      <c r="B1" s="123" t="s">
        <v>138</v>
      </c>
      <c r="C1" s="123" t="s">
        <v>139</v>
      </c>
      <c r="D1" s="123" t="s">
        <v>140</v>
      </c>
      <c r="E1" s="123" t="s">
        <v>141</v>
      </c>
      <c r="F1" s="123" t="s">
        <v>142</v>
      </c>
      <c r="G1" s="123" t="s">
        <v>143</v>
      </c>
      <c r="H1" s="128"/>
    </row>
    <row r="2" spans="1:8" ht="15" customHeight="1" x14ac:dyDescent="0.25">
      <c r="A2" s="167" t="s">
        <v>144</v>
      </c>
      <c r="B2" s="124">
        <v>2</v>
      </c>
      <c r="C2" s="124">
        <v>2</v>
      </c>
      <c r="D2" s="124">
        <v>1</v>
      </c>
      <c r="E2" s="127">
        <v>88.76</v>
      </c>
      <c r="F2" s="125">
        <f>E2*B2</f>
        <v>177.52</v>
      </c>
      <c r="G2" s="125">
        <v>266.27999999999997</v>
      </c>
    </row>
    <row r="3" spans="1:8" ht="15" customHeight="1" x14ac:dyDescent="0.25">
      <c r="A3" s="168"/>
      <c r="B3" s="124">
        <v>2</v>
      </c>
      <c r="C3" s="124">
        <v>2</v>
      </c>
      <c r="D3" s="124">
        <v>1</v>
      </c>
      <c r="E3" s="127">
        <v>88.76</v>
      </c>
      <c r="F3" s="125">
        <f t="shared" ref="F3:F8" si="0">E3*B3</f>
        <v>177.52</v>
      </c>
      <c r="G3" s="125">
        <v>266.27999999999997</v>
      </c>
    </row>
    <row r="4" spans="1:8" ht="15" customHeight="1" x14ac:dyDescent="0.25">
      <c r="A4" s="168"/>
      <c r="B4" s="124">
        <v>1</v>
      </c>
      <c r="C4" s="124">
        <v>2</v>
      </c>
      <c r="D4" s="124">
        <v>1</v>
      </c>
      <c r="E4" s="127">
        <v>6.54</v>
      </c>
      <c r="F4" s="125">
        <f t="shared" si="0"/>
        <v>6.54</v>
      </c>
      <c r="G4" s="125">
        <v>9.81</v>
      </c>
    </row>
    <row r="5" spans="1:8" ht="15" customHeight="1" x14ac:dyDescent="0.25">
      <c r="A5" s="168"/>
      <c r="B5" s="124">
        <v>4</v>
      </c>
      <c r="C5" s="124">
        <v>2</v>
      </c>
      <c r="D5" s="124">
        <v>1</v>
      </c>
      <c r="E5" s="127">
        <v>19.010000000000002</v>
      </c>
      <c r="F5" s="125">
        <f t="shared" si="0"/>
        <v>76.040000000000006</v>
      </c>
      <c r="G5" s="125">
        <v>114.06</v>
      </c>
    </row>
    <row r="6" spans="1:8" ht="15" customHeight="1" x14ac:dyDescent="0.25">
      <c r="A6" s="168"/>
      <c r="B6" s="124">
        <v>1</v>
      </c>
      <c r="C6" s="124">
        <v>2</v>
      </c>
      <c r="D6" s="124">
        <v>1</v>
      </c>
      <c r="E6" s="127">
        <v>557.37</v>
      </c>
      <c r="F6" s="125">
        <f t="shared" si="0"/>
        <v>557.37</v>
      </c>
      <c r="G6" s="125">
        <v>836.06</v>
      </c>
    </row>
    <row r="7" spans="1:8" ht="15" customHeight="1" x14ac:dyDescent="0.25">
      <c r="A7" s="168"/>
      <c r="B7" s="124">
        <v>2</v>
      </c>
      <c r="C7" s="124">
        <v>2</v>
      </c>
      <c r="D7" s="124">
        <v>1</v>
      </c>
      <c r="E7" s="127">
        <v>4.18</v>
      </c>
      <c r="F7" s="125">
        <f t="shared" si="0"/>
        <v>8.36</v>
      </c>
      <c r="G7" s="125">
        <v>12.54</v>
      </c>
    </row>
    <row r="8" spans="1:8" ht="15" customHeight="1" x14ac:dyDescent="0.25">
      <c r="A8" s="169"/>
      <c r="B8" s="124">
        <v>1</v>
      </c>
      <c r="C8" s="124">
        <v>2</v>
      </c>
      <c r="D8" s="124">
        <v>1</v>
      </c>
      <c r="E8" s="127">
        <v>4.43</v>
      </c>
      <c r="F8" s="125">
        <f t="shared" si="0"/>
        <v>4.43</v>
      </c>
      <c r="G8" s="125">
        <v>6.65</v>
      </c>
    </row>
    <row r="9" spans="1:8" ht="15.6" x14ac:dyDescent="0.25">
      <c r="A9" s="170" t="s">
        <v>145</v>
      </c>
      <c r="B9" s="170"/>
      <c r="C9" s="170"/>
      <c r="D9" s="170"/>
      <c r="E9" s="170"/>
      <c r="F9" s="170"/>
      <c r="G9" s="125">
        <f>SUM(G2:G8)</f>
        <v>1511.6799999999998</v>
      </c>
    </row>
    <row r="10" spans="1:8" ht="15.6" x14ac:dyDescent="0.25">
      <c r="A10" s="170" t="s">
        <v>146</v>
      </c>
      <c r="B10" s="170"/>
      <c r="C10" s="170"/>
      <c r="D10" s="170"/>
      <c r="E10" s="170"/>
      <c r="F10" s="170"/>
      <c r="G10" s="126">
        <f>G9/12</f>
        <v>125.97333333333331</v>
      </c>
    </row>
  </sheetData>
  <mergeCells count="3">
    <mergeCell ref="A2:A8"/>
    <mergeCell ref="A9:F9"/>
    <mergeCell ref="A10:F10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BF195-DF20-42CE-8CF1-76B710DB3D81}">
  <dimension ref="A1:M8"/>
  <sheetViews>
    <sheetView view="pageBreakPreview" zoomScale="60" zoomScaleNormal="100" workbookViewId="0">
      <selection activeCell="N18" sqref="N18"/>
    </sheetView>
  </sheetViews>
  <sheetFormatPr defaultRowHeight="13.2" x14ac:dyDescent="0.25"/>
  <cols>
    <col min="2" max="2" width="24.88671875" customWidth="1"/>
    <col min="12" max="12" width="10.44140625" bestFit="1" customWidth="1"/>
  </cols>
  <sheetData>
    <row r="1" spans="1:13" s="120" customFormat="1" ht="25.5" customHeight="1" x14ac:dyDescent="0.25">
      <c r="A1" s="119" t="s">
        <v>127</v>
      </c>
      <c r="B1" s="119" t="s">
        <v>128</v>
      </c>
      <c r="C1" s="185" t="s">
        <v>135</v>
      </c>
      <c r="D1" s="186"/>
      <c r="E1" s="187" t="s">
        <v>129</v>
      </c>
      <c r="F1" s="186"/>
      <c r="G1" s="187" t="s">
        <v>130</v>
      </c>
      <c r="H1" s="186"/>
      <c r="I1" s="187" t="s">
        <v>131</v>
      </c>
      <c r="J1" s="188"/>
      <c r="K1" s="188"/>
      <c r="L1" s="175" t="s">
        <v>132</v>
      </c>
      <c r="M1" s="175"/>
    </row>
    <row r="2" spans="1:13" ht="122.25" customHeight="1" x14ac:dyDescent="0.25">
      <c r="A2" s="121">
        <v>1</v>
      </c>
      <c r="B2" s="122" t="s">
        <v>133</v>
      </c>
      <c r="C2" s="176">
        <v>20</v>
      </c>
      <c r="D2" s="177"/>
      <c r="E2" s="178" t="s">
        <v>99</v>
      </c>
      <c r="F2" s="179"/>
      <c r="G2" s="180">
        <v>16958.7</v>
      </c>
      <c r="H2" s="181"/>
      <c r="I2" s="182" t="s">
        <v>134</v>
      </c>
      <c r="J2" s="183"/>
      <c r="K2" s="184"/>
      <c r="L2" s="173">
        <v>339174.03</v>
      </c>
      <c r="M2" s="174"/>
    </row>
    <row r="3" spans="1:13" ht="19.5" customHeight="1" x14ac:dyDescent="0.25">
      <c r="A3" s="171" t="s">
        <v>136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57">
        <f>L2/82/60</f>
        <v>68.937810975609764</v>
      </c>
      <c r="M3" s="157"/>
    </row>
    <row r="4" spans="1:13" ht="19.5" customHeight="1" x14ac:dyDescent="0.25"/>
    <row r="5" spans="1:13" x14ac:dyDescent="0.25">
      <c r="L5" s="172"/>
      <c r="M5" s="172"/>
    </row>
    <row r="6" spans="1:13" x14ac:dyDescent="0.25">
      <c r="B6" t="s">
        <v>157</v>
      </c>
    </row>
    <row r="7" spans="1:13" x14ac:dyDescent="0.25">
      <c r="B7" t="s">
        <v>158</v>
      </c>
    </row>
    <row r="8" spans="1:13" x14ac:dyDescent="0.25">
      <c r="B8" t="s">
        <v>159</v>
      </c>
    </row>
  </sheetData>
  <mergeCells count="12">
    <mergeCell ref="A3:K3"/>
    <mergeCell ref="L5:M5"/>
    <mergeCell ref="L2:M2"/>
    <mergeCell ref="L1:M1"/>
    <mergeCell ref="C2:D2"/>
    <mergeCell ref="E2:F2"/>
    <mergeCell ref="G2:H2"/>
    <mergeCell ref="I2:K2"/>
    <mergeCell ref="C1:D1"/>
    <mergeCell ref="E1:F1"/>
    <mergeCell ref="G1:H1"/>
    <mergeCell ref="I1:K1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12</vt:i4>
      </vt:variant>
    </vt:vector>
  </HeadingPairs>
  <TitlesOfParts>
    <vt:vector size="23" baseType="lpstr">
      <vt:lpstr>Dados</vt:lpstr>
      <vt:lpstr>Resumo SPOL</vt:lpstr>
      <vt:lpstr>Item01</vt:lpstr>
      <vt:lpstr>Item02</vt:lpstr>
      <vt:lpstr>Item03</vt:lpstr>
      <vt:lpstr>Item04</vt:lpstr>
      <vt:lpstr>Item05</vt:lpstr>
      <vt:lpstr>Uniforme</vt:lpstr>
      <vt:lpstr>Material Ronda</vt:lpstr>
      <vt:lpstr>Equipamentos</vt:lpstr>
      <vt:lpstr>Mat. Primeiros socorros</vt:lpstr>
      <vt:lpstr>Equipamentos!Area_de_impressao</vt:lpstr>
      <vt:lpstr>Item01!Area_de_impressao</vt:lpstr>
      <vt:lpstr>Item02!Area_de_impressao</vt:lpstr>
      <vt:lpstr>Item03!Area_de_impressao</vt:lpstr>
      <vt:lpstr>Item04!Area_de_impressao</vt:lpstr>
      <vt:lpstr>Item05!Area_de_impressao</vt:lpstr>
      <vt:lpstr>'Material Ronda'!Area_de_impressao</vt:lpstr>
      <vt:lpstr>Item01!Print_Area</vt:lpstr>
      <vt:lpstr>Item02!Print_Area</vt:lpstr>
      <vt:lpstr>Item03!Print_Area</vt:lpstr>
      <vt:lpstr>Item04!Print_Area</vt:lpstr>
      <vt:lpstr>Item05!Print_Area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Marcus Vinicius de Miranda Castro</cp:lastModifiedBy>
  <cp:lastPrinted>2025-10-08T12:47:49Z</cp:lastPrinted>
  <dcterms:created xsi:type="dcterms:W3CDTF">2020-07-08T17:34:51Z</dcterms:created>
  <dcterms:modified xsi:type="dcterms:W3CDTF">2025-11-18T18:14:13Z</dcterms:modified>
</cp:coreProperties>
</file>